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305" yWindow="65521" windowWidth="10230" windowHeight="8115" tabRatio="0" activeTab="0"/>
  </bookViews>
  <sheets>
    <sheet name="MENU" sheetId="1" r:id="rId1"/>
    <sheet name="1ºPasso" sheetId="2" r:id="rId2"/>
    <sheet name="2ºPasso" sheetId="3" r:id="rId3"/>
    <sheet name="Resultado" sheetId="4" r:id="rId4"/>
    <sheet name="Custos" sheetId="5" state="hidden" r:id="rId5"/>
  </sheets>
  <definedNames>
    <definedName name="_xlfn.IFERROR" hidden="1">#NAME?</definedName>
    <definedName name="_xlnm.Print_Area" localSheetId="1">'1ºPasso'!$B$2:$CN$101</definedName>
    <definedName name="_xlnm.Print_Area" localSheetId="2">'2ºPasso'!$B$2:$BP$66</definedName>
    <definedName name="_xlnm.Print_Area" localSheetId="4">'Custos'!$B$2:$CJ$23</definedName>
    <definedName name="_xlnm.Print_Area" localSheetId="0">'MENU'!$A$1:$BL$51</definedName>
    <definedName name="_xlnm.Print_Area" localSheetId="3">'Resultado'!$H$2:$BV$79</definedName>
  </definedNames>
  <calcPr fullCalcOnLoad="1"/>
</workbook>
</file>

<file path=xl/comments1.xml><?xml version="1.0" encoding="utf-8"?>
<comments xmlns="http://schemas.openxmlformats.org/spreadsheetml/2006/main">
  <authors>
    <author>deivison.souza</author>
  </authors>
  <commentList>
    <comment ref="S16" authorId="0">
      <text>
        <r>
          <rPr>
            <sz val="9"/>
            <rFont val="Tahoma"/>
            <family val="2"/>
          </rPr>
          <t>Informe o nome da sua empresa.</t>
        </r>
      </text>
    </comment>
    <comment ref="S17" authorId="0">
      <text>
        <r>
          <rPr>
            <sz val="11"/>
            <rFont val="Tahoma"/>
            <family val="2"/>
          </rPr>
          <t>Qual o segmento/ atividade da sua empresa</t>
        </r>
      </text>
    </comment>
    <comment ref="AQ29" authorId="0">
      <text>
        <r>
          <rPr>
            <sz val="9"/>
            <rFont val="Tahoma"/>
            <family val="2"/>
          </rPr>
          <t xml:space="preserve">Ao posicionar o mouse sobre a célula, mais explicações sobre o item estarão disponíveis </t>
        </r>
      </text>
    </comment>
  </commentList>
</comments>
</file>

<file path=xl/comments2.xml><?xml version="1.0" encoding="utf-8"?>
<comments xmlns="http://schemas.openxmlformats.org/spreadsheetml/2006/main">
  <authors>
    <author>andre.dantas</author>
    <author>deivison.souza</author>
    <author>Deivison</author>
  </authors>
  <commentList>
    <comment ref="B44" authorId="0">
      <text>
        <r>
          <rPr>
            <sz val="9"/>
            <rFont val="Tahoma"/>
            <family val="2"/>
          </rPr>
          <t>Informar a quantidade de máquinas utilizadas.</t>
        </r>
      </text>
    </comment>
    <comment ref="AV44" authorId="0">
      <text>
        <r>
          <rPr>
            <sz val="9"/>
            <rFont val="Tahoma"/>
            <family val="2"/>
          </rPr>
          <t>Informar a quantidade de máquinas utilizadas.</t>
        </r>
      </text>
    </comment>
    <comment ref="B41" authorId="0">
      <text>
        <r>
          <rPr>
            <sz val="9"/>
            <rFont val="Tahoma"/>
            <family val="2"/>
          </rPr>
          <t xml:space="preserve">Preencher com a informação obtida na credenciadora.
</t>
        </r>
      </text>
    </comment>
    <comment ref="AV41" authorId="0">
      <text>
        <r>
          <rPr>
            <sz val="9"/>
            <rFont val="Tahoma"/>
            <family val="2"/>
          </rPr>
          <t>Preencher com a informação obtida na credenciadora.</t>
        </r>
      </text>
    </comment>
    <comment ref="B80" authorId="0">
      <text>
        <r>
          <rPr>
            <sz val="9"/>
            <rFont val="Tahoma"/>
            <family val="2"/>
          </rPr>
          <t>Preencher com a informação obtida na credenciadora.</t>
        </r>
      </text>
    </comment>
    <comment ref="B83" authorId="0">
      <text>
        <r>
          <rPr>
            <sz val="9"/>
            <rFont val="Tahoma"/>
            <family val="2"/>
          </rPr>
          <t>Preencher com a informação obtida na credenciadora.</t>
        </r>
      </text>
    </comment>
    <comment ref="AV80" authorId="0">
      <text>
        <r>
          <rPr>
            <sz val="9"/>
            <rFont val="Tahoma"/>
            <family val="2"/>
          </rPr>
          <t>Preencher com a informação obtida na credenciadora.</t>
        </r>
      </text>
    </comment>
    <comment ref="AV83" authorId="0">
      <text>
        <r>
          <rPr>
            <sz val="9"/>
            <rFont val="Tahoma"/>
            <family val="2"/>
          </rPr>
          <t>Preencher com a informação obtida na credenciadora.</t>
        </r>
      </text>
    </comment>
    <comment ref="B18" authorId="0">
      <text>
        <r>
          <rPr>
            <sz val="9"/>
            <rFont val="Tahoma"/>
            <family val="2"/>
          </rPr>
          <t xml:space="preserve">Informe a previsão de vendas a serem pagas com cartão de débito.
</t>
        </r>
        <r>
          <rPr>
            <b/>
            <sz val="9"/>
            <rFont val="Tahoma"/>
            <family val="2"/>
          </rPr>
          <t>Exemplo:</t>
        </r>
        <r>
          <rPr>
            <sz val="9"/>
            <rFont val="Tahoma"/>
            <family val="2"/>
          </rPr>
          <t xml:space="preserve"> As vendas com cartão de DÉBITO, representa em média, 22 % das vendas totais da empresa. </t>
        </r>
      </text>
    </comment>
    <comment ref="B20" authorId="0">
      <text>
        <r>
          <rPr>
            <sz val="9"/>
            <rFont val="Tahoma"/>
            <family val="2"/>
          </rPr>
          <t xml:space="preserve">Taxa informada pela credenciadora do Cartão.
</t>
        </r>
        <r>
          <rPr>
            <b/>
            <sz val="9"/>
            <rFont val="Tahoma"/>
            <family val="2"/>
          </rPr>
          <t>Exemplo:</t>
        </r>
        <r>
          <rPr>
            <sz val="9"/>
            <rFont val="Tahoma"/>
            <family val="2"/>
          </rPr>
          <t xml:space="preserve"> A taxa cobrada em transações de DÉBITO é de 2,5 % sobre cada transação. Ou seja se o meu cliente passou R$ 100,00 (cem reais) no débito(na maquineta), vou pagar à administradora  R$ 2,50 (dois reais e cinquenta centavos).</t>
        </r>
      </text>
    </comment>
    <comment ref="B24" authorId="1">
      <text>
        <r>
          <rPr>
            <sz val="9"/>
            <rFont val="Tahoma"/>
            <family val="2"/>
          </rPr>
          <t xml:space="preserve">Taxa informada pela credenciadora do Cartão.
</t>
        </r>
        <r>
          <rPr>
            <b/>
            <sz val="9"/>
            <rFont val="Tahoma"/>
            <family val="2"/>
          </rPr>
          <t>Exemplo:</t>
        </r>
        <r>
          <rPr>
            <sz val="9"/>
            <rFont val="Tahoma"/>
            <family val="2"/>
          </rPr>
          <t xml:space="preserve"> A taxa cobrada em transações de CRÉDITO é de 3,9 % sobre cada transação. Ou seja se o meu cliente passou R$ 100,00 (cem reais) no CRÉDITO (na maquineta), vou pagar à administradora  R$ 3,90 (Três Reais e Noventa Centavos).</t>
        </r>
      </text>
    </comment>
    <comment ref="B28" authorId="1">
      <text>
        <r>
          <rPr>
            <sz val="9"/>
            <rFont val="Tahoma"/>
            <family val="2"/>
          </rPr>
          <t xml:space="preserve">Taxa informada pela credenciadora do Cartão.
</t>
        </r>
        <r>
          <rPr>
            <b/>
            <sz val="9"/>
            <rFont val="Tahoma"/>
            <family val="2"/>
          </rPr>
          <t>Exemplo:</t>
        </r>
        <r>
          <rPr>
            <sz val="9"/>
            <rFont val="Tahoma"/>
            <family val="2"/>
          </rPr>
          <t xml:space="preserve"> A taxa cobrada em transações de CRÉDITO PARCELADO é de 5,80 % sobre cada transação. Ou seja se o meu cliente passou R$ 100,00 (cem reais) no CRÉDITO  PARCELADO (na maquineta), vou pagar à administradora  R$ 5,80 (Cinco Reais e Oitenta Centavos).</t>
        </r>
      </text>
    </comment>
    <comment ref="B32" authorId="1">
      <text>
        <r>
          <rPr>
            <sz val="9"/>
            <rFont val="Tahoma"/>
            <family val="2"/>
          </rPr>
          <t xml:space="preserve">Taxa informada pela operadora.
</t>
        </r>
        <r>
          <rPr>
            <b/>
            <sz val="9"/>
            <rFont val="Tahoma"/>
            <family val="2"/>
          </rPr>
          <t>Exemplo:</t>
        </r>
        <r>
          <rPr>
            <sz val="9"/>
            <rFont val="Tahoma"/>
            <family val="2"/>
          </rPr>
          <t xml:space="preserve"> A taxa cobrada em transações de CREDIÁRIO é de 0,45 % a.m. sobre cada transação. Ou seja se o meu cliente passou R$ 100,00 (cem reais) no Crediário (na maquineta), vou pagar à administradora  R$ 0,45 (Quarenta e Cinco Centavos).</t>
        </r>
      </text>
    </comment>
    <comment ref="B36" authorId="1">
      <text>
        <r>
          <rPr>
            <sz val="9"/>
            <rFont val="Tahoma"/>
            <family val="2"/>
          </rPr>
          <t xml:space="preserve">Informe a taxa informada pela operadora.
</t>
        </r>
        <r>
          <rPr>
            <b/>
            <sz val="9"/>
            <rFont val="Tahoma"/>
            <family val="2"/>
          </rPr>
          <t xml:space="preserve">Exemplo: </t>
        </r>
        <r>
          <rPr>
            <sz val="9"/>
            <rFont val="Tahoma"/>
            <family val="2"/>
          </rPr>
          <t>A taxa cobrada em transações de ANTECIPAÇÃO DE RECEBÍVEIS é de 5 % a.m. sobre cada transação. Ou seja se o meu cliente passou R$ 100,00 (cem reais) no Crediário (na maquineta), vou pagar à administradora  R$ 5,00 (Cinco Reais).</t>
        </r>
      </text>
    </comment>
    <comment ref="B22" authorId="1">
      <text>
        <r>
          <rPr>
            <sz val="9"/>
            <rFont val="Tahoma"/>
            <family val="2"/>
          </rPr>
          <t xml:space="preserve">Informe a previsão de vendas a serem pagas com cartão de crédito à vista.
</t>
        </r>
        <r>
          <rPr>
            <b/>
            <sz val="9"/>
            <rFont val="Tahoma"/>
            <family val="2"/>
          </rPr>
          <t xml:space="preserve">Exemplo: </t>
        </r>
        <r>
          <rPr>
            <sz val="9"/>
            <rFont val="Tahoma"/>
            <family val="2"/>
          </rPr>
          <t xml:space="preserve">As vendas com cartão de Crédito (até 30 dias) , representa em média, 30 % das vendas totais da empresa. </t>
        </r>
      </text>
    </comment>
    <comment ref="B26" authorId="1">
      <text>
        <r>
          <rPr>
            <sz val="9"/>
            <rFont val="Tahoma"/>
            <family val="2"/>
          </rPr>
          <t xml:space="preserve">Informe a previsão de vendas a serem pagas com cartão de crédito parcelado.
</t>
        </r>
        <r>
          <rPr>
            <b/>
            <sz val="9"/>
            <rFont val="Tahoma"/>
            <family val="2"/>
          </rPr>
          <t>Exemplo:</t>
        </r>
        <r>
          <rPr>
            <sz val="9"/>
            <rFont val="Tahoma"/>
            <family val="2"/>
          </rPr>
          <t xml:space="preserve"> As vendas com Cartão de Crédito Parcelado (até 12 meses) , representa em média, 5 % das vendas totais da empresa.</t>
        </r>
      </text>
    </comment>
    <comment ref="B38" authorId="1">
      <text>
        <r>
          <rPr>
            <sz val="9"/>
            <rFont val="Tahoma"/>
            <family val="2"/>
          </rPr>
          <t xml:space="preserve">Prazo de antecipação que pratica no seu estabelecimento.
</t>
        </r>
        <r>
          <rPr>
            <b/>
            <sz val="9"/>
            <rFont val="Tahoma"/>
            <family val="2"/>
          </rPr>
          <t>Exemplo:</t>
        </r>
        <r>
          <rPr>
            <sz val="9"/>
            <rFont val="Tahoma"/>
            <family val="2"/>
          </rPr>
          <t xml:space="preserve"> Antecipo em media para 10 (dez) dias, os recursos gerados no futuro, ou seja, em faltando dez dias para receber,  faço a antecipação e pago encargos por isso. </t>
        </r>
      </text>
    </comment>
    <comment ref="B30" authorId="1">
      <text>
        <r>
          <rPr>
            <sz val="9"/>
            <rFont val="Tahoma"/>
            <family val="2"/>
          </rPr>
          <t xml:space="preserve">Informe a previsão de vendas a serem pagas com crediário do banco do cliente.
</t>
        </r>
        <r>
          <rPr>
            <b/>
            <sz val="9"/>
            <rFont val="Tahoma"/>
            <family val="2"/>
          </rPr>
          <t xml:space="preserve">
Exemplo: </t>
        </r>
        <r>
          <rPr>
            <sz val="9"/>
            <rFont val="Tahoma"/>
            <family val="2"/>
          </rPr>
          <t>As vendas no CREDIÁRIO ,  representa em média 2 % das vendas totais da empresa.</t>
        </r>
      </text>
    </comment>
    <comment ref="B34" authorId="1">
      <text>
        <r>
          <rPr>
            <sz val="9"/>
            <rFont val="Tahoma"/>
            <family val="2"/>
          </rPr>
          <t xml:space="preserve">Percentual de quanto deseja antecipar de suas vendas junto a operadora do cartão.
</t>
        </r>
        <r>
          <rPr>
            <b/>
            <sz val="9"/>
            <rFont val="Tahoma"/>
            <family val="2"/>
          </rPr>
          <t xml:space="preserve">
Exemplo:</t>
        </r>
        <r>
          <rPr>
            <sz val="9"/>
            <rFont val="Tahoma"/>
            <family val="2"/>
          </rPr>
          <t xml:space="preserve"> No estabelecimento 3 % das vendas totais é Antecipado em média.</t>
        </r>
      </text>
    </comment>
    <comment ref="B42" authorId="1">
      <text>
        <r>
          <rPr>
            <sz val="9"/>
            <rFont val="Tahoma"/>
            <family val="2"/>
          </rPr>
          <t>POS Terminal convencional:
O POS (sigla do inglês, “point of sale”) fica conectado por cabo junto ao caixa do seu estabelecimento. Utiliza-se uma linha telefônica comum e uma máquina de cartão com fio.</t>
        </r>
      </text>
    </comment>
    <comment ref="Q42" authorId="1">
      <text>
        <r>
          <rPr>
            <sz val="9"/>
            <rFont val="Tahoma"/>
            <family val="2"/>
          </rPr>
          <t>Terminais PDV TEF:
Trata-se de um software de Transferência Eletrônica de Fundos (TEF) que interliga a rede do estabelecimento à operadora do cartão, permitindo a captura das transações eletrônicas através do computador do estabelecimento.</t>
        </r>
      </text>
    </comment>
    <comment ref="AF42" authorId="1">
      <text>
        <r>
          <rPr>
            <sz val="9"/>
            <rFont val="Tahoma"/>
            <family val="2"/>
          </rPr>
          <t>POO (POS Wireless Outdoor) Terminal sem fio: 
Diferente do POS, o POO é um terminal que não exige ligações por fio. Ao invés de um alinha telefònica comum, utiliza-se da mesma tecnologia de celulares.
São a maioria das maquinas de cartão utilizadas.</t>
        </r>
      </text>
    </comment>
    <comment ref="B43" authorId="1">
      <text>
        <r>
          <rPr>
            <sz val="9"/>
            <rFont val="Tahoma"/>
            <family val="2"/>
          </rPr>
          <t>Informe o valor (R$) do aluguel da maquina, por unidade.</t>
        </r>
      </text>
    </comment>
    <comment ref="Q43" authorId="1">
      <text>
        <r>
          <rPr>
            <sz val="9"/>
            <rFont val="Tahoma"/>
            <family val="2"/>
          </rPr>
          <t>Informe o valor (R$) do aluguel da maquina, por unidade.</t>
        </r>
      </text>
    </comment>
    <comment ref="AF43" authorId="1">
      <text>
        <r>
          <rPr>
            <sz val="9"/>
            <rFont val="Tahoma"/>
            <family val="2"/>
          </rPr>
          <t>Informe o valor (R$) do aluguel da maquina, por unidade.</t>
        </r>
      </text>
    </comment>
    <comment ref="B46" authorId="1">
      <text>
        <r>
          <rPr>
            <sz val="9"/>
            <rFont val="Tahoma"/>
            <family val="2"/>
          </rPr>
          <t>Informe a quantidade de maquinas alugadas nesse perfil.</t>
        </r>
      </text>
    </comment>
    <comment ref="Q46" authorId="1">
      <text>
        <r>
          <rPr>
            <sz val="9"/>
            <rFont val="Tahoma"/>
            <family val="2"/>
          </rPr>
          <t>Informe a quantidade de maquinas alugadas nesse perfil.</t>
        </r>
      </text>
    </comment>
    <comment ref="AF46" authorId="1">
      <text>
        <r>
          <rPr>
            <sz val="9"/>
            <rFont val="Tahoma"/>
            <family val="2"/>
          </rPr>
          <t>Informe a quantidade de maquinas alugadas nesse perfil.</t>
        </r>
      </text>
    </comment>
    <comment ref="B16" authorId="0">
      <text>
        <r>
          <rPr>
            <sz val="9"/>
            <rFont val="Tahoma"/>
            <family val="2"/>
          </rPr>
          <t xml:space="preserve">Esse percentual não poderá ser superior a 100%, já que a diferença é o que você recebe em dinheiro, cheque e outras formas de pagamento que não seja cartão.
</t>
        </r>
        <r>
          <rPr>
            <b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59% em cartão
10% em cheque
</t>
        </r>
        <r>
          <rPr>
            <u val="single"/>
            <sz val="9"/>
            <rFont val="Tahoma"/>
            <family val="2"/>
          </rPr>
          <t>31% em dinheiro</t>
        </r>
        <r>
          <rPr>
            <sz val="9"/>
            <rFont val="Tahoma"/>
            <family val="2"/>
          </rPr>
          <t xml:space="preserve">
100% Vendas</t>
        </r>
      </text>
    </comment>
    <comment ref="X99" authorId="2">
      <text>
        <r>
          <rPr>
            <b/>
            <sz val="9"/>
            <rFont val="Tahoma"/>
            <family val="2"/>
          </rPr>
          <t>POS Terminal convencional:</t>
        </r>
        <r>
          <rPr>
            <sz val="9"/>
            <rFont val="Tahoma"/>
            <family val="2"/>
          </rPr>
          <t xml:space="preserve">
O POS (sigla do inglês, “point of sale”) fica conectado por cabo junto ao caixa do seu estabelecimento. Utiliza-se uma linha telefônica comum e uma máquina de cartão com fio.</t>
        </r>
      </text>
    </comment>
    <comment ref="AM99" authorId="2">
      <text>
        <r>
          <rPr>
            <b/>
            <sz val="9"/>
            <rFont val="Tahoma"/>
            <family val="2"/>
          </rPr>
          <t>Terminais PDV TEF:</t>
        </r>
        <r>
          <rPr>
            <sz val="9"/>
            <rFont val="Tahoma"/>
            <family val="2"/>
          </rPr>
          <t xml:space="preserve">
Trata-se de um software de Transferência Eletrônica de Fundos (TEF) que interliga a rede do estabelecimento à operadora do cartão, permitindo a captura das transações eletrônicas através do computador do estabelecimento.</t>
        </r>
      </text>
    </comment>
    <comment ref="BB99" authorId="2">
      <text>
        <r>
          <rPr>
            <b/>
            <sz val="9"/>
            <rFont val="Tahoma"/>
            <family val="2"/>
          </rPr>
          <t xml:space="preserve">POO (POS Wireless Outdoor) 
Terminal sem fio: </t>
        </r>
        <r>
          <rPr>
            <sz val="9"/>
            <rFont val="Tahoma"/>
            <family val="2"/>
          </rPr>
          <t xml:space="preserve">
Diferente do POS, o POO é um terminal que não exige ligações por fio. Ao invés de um alinha telefònica comum, utiliza-se da mesma tecnologia de celulares.
São a maioria das maquinas de cartão utilizadas.</t>
        </r>
      </text>
    </comment>
  </commentList>
</comments>
</file>

<file path=xl/comments3.xml><?xml version="1.0" encoding="utf-8"?>
<comments xmlns="http://schemas.openxmlformats.org/spreadsheetml/2006/main">
  <authors>
    <author>Deivison</author>
    <author>deivison.souza</author>
  </authors>
  <commentList>
    <comment ref="B64" authorId="0">
      <text>
        <r>
          <rPr>
            <b/>
            <sz val="9"/>
            <rFont val="Tahoma"/>
            <family val="2"/>
          </rPr>
          <t>POS Terminal convencional:</t>
        </r>
        <r>
          <rPr>
            <sz val="9"/>
            <rFont val="Tahoma"/>
            <family val="2"/>
          </rPr>
          <t xml:space="preserve">
O POS (sigla do inglês, “point of sale”) fica conectado por cabo junto ao caixa do seu estabelecimento. Utiliza-se uma linha telefônica comum e uma máquina de cartão com fio.</t>
        </r>
      </text>
    </comment>
    <comment ref="Z64" authorId="0">
      <text>
        <r>
          <rPr>
            <b/>
            <sz val="9"/>
            <rFont val="Tahoma"/>
            <family val="2"/>
          </rPr>
          <t>Terminais PDV TEF:</t>
        </r>
        <r>
          <rPr>
            <sz val="9"/>
            <rFont val="Tahoma"/>
            <family val="2"/>
          </rPr>
          <t xml:space="preserve">
Trata-se de um software de Transferência Eletrônica de Fundos (TEF) que interliga a rede do estabelecimento à operadora do cartão, permitindo a captura das transações eletrônicas através do computador do estabelecimento.</t>
        </r>
      </text>
    </comment>
    <comment ref="AU64" authorId="0">
      <text>
        <r>
          <rPr>
            <b/>
            <sz val="9"/>
            <rFont val="Tahoma"/>
            <family val="2"/>
          </rPr>
          <t xml:space="preserve">POO (POS Wireless Outdoor) 
Terminal sem fio: </t>
        </r>
        <r>
          <rPr>
            <sz val="9"/>
            <rFont val="Tahoma"/>
            <family val="2"/>
          </rPr>
          <t xml:space="preserve">
Diferente do POS, o POO é um terminal que não exige ligações por fio. Ao invés de um alinha telefònica comum, utiliza-se da mesma tecnologia de celulares.
São a maioria das maquinas de cartão utilizadas.</t>
        </r>
      </text>
    </comment>
    <comment ref="AQ5" authorId="1">
      <text>
        <r>
          <rPr>
            <sz val="11"/>
            <rFont val="Tahoma"/>
            <family val="2"/>
          </rPr>
          <t>Informe seu faturamento bruto no mês.</t>
        </r>
      </text>
    </comment>
    <comment ref="AQ8" authorId="1">
      <text>
        <r>
          <rPr>
            <sz val="11"/>
            <rFont val="Tahoma"/>
            <family val="2"/>
          </rPr>
          <t xml:space="preserve">Informe todas as suas despesas no mês sem os impostos.
</t>
        </r>
        <r>
          <rPr>
            <b/>
            <sz val="11"/>
            <rFont val="Tahoma"/>
            <family val="2"/>
          </rPr>
          <t>Ex:</t>
        </r>
        <r>
          <rPr>
            <sz val="11"/>
            <rFont val="Tahoma"/>
            <family val="2"/>
          </rPr>
          <t xml:space="preserve"> despesas com água, luz, telefone, compras de estoque, etc.</t>
        </r>
      </text>
    </comment>
    <comment ref="AQ20" authorId="1">
      <text>
        <r>
          <rPr>
            <sz val="12"/>
            <rFont val="Tahoma"/>
            <family val="2"/>
          </rPr>
          <t>Informe aqui o aumento de vendas esperado com a implantação de cartões, em termos percentuais (%).</t>
        </r>
        <r>
          <rPr>
            <sz val="9"/>
            <rFont val="Tahoma"/>
            <family val="2"/>
          </rPr>
          <t xml:space="preserve">
</t>
        </r>
        <r>
          <rPr>
            <b/>
            <u val="single"/>
            <sz val="9"/>
            <rFont val="Tahoma"/>
            <family val="2"/>
          </rPr>
          <t>Exemplo</t>
        </r>
        <r>
          <rPr>
            <b/>
            <sz val="9"/>
            <rFont val="Tahoma"/>
            <family val="2"/>
          </rPr>
          <t xml:space="preserve">: </t>
        </r>
        <r>
          <rPr>
            <sz val="9"/>
            <rFont val="Tahoma"/>
            <family val="2"/>
          </rPr>
          <t xml:space="preserve">A empresa espera faturar 20% a mais após aceitação de cartão débito/crédito. </t>
        </r>
        <r>
          <rPr>
            <b/>
            <sz val="9"/>
            <rFont val="Tahoma"/>
            <family val="2"/>
          </rPr>
          <t>Receita R$10.000,00</t>
        </r>
        <r>
          <rPr>
            <sz val="9"/>
            <rFont val="Tahoma"/>
            <family val="2"/>
          </rPr>
          <t xml:space="preserve"> com a implantação do cartão, </t>
        </r>
        <r>
          <rPr>
            <b/>
            <sz val="9"/>
            <rFont val="Tahoma"/>
            <family val="2"/>
          </rPr>
          <t>passará para R$12.000,00 (20%).</t>
        </r>
      </text>
    </comment>
    <comment ref="BH11" authorId="1">
      <text>
        <r>
          <rPr>
            <b/>
            <sz val="11"/>
            <rFont val="Tahoma"/>
            <family val="2"/>
          </rPr>
          <t>Exemplo:</t>
        </r>
        <r>
          <rPr>
            <sz val="11"/>
            <rFont val="Tahoma"/>
            <family val="2"/>
          </rPr>
          <t xml:space="preserve"> Verificar junto a Tabela do Simples Nacional, de acordo com o ramo, a alíquota que se aplica.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Ex: </t>
        </r>
        <r>
          <rPr>
            <b/>
            <u val="single"/>
            <sz val="9"/>
            <rFont val="Tahoma"/>
            <family val="2"/>
          </rPr>
          <t>Comércio</t>
        </r>
        <r>
          <rPr>
            <b/>
            <sz val="9"/>
            <rFont val="Tahoma"/>
            <family val="2"/>
          </rPr>
          <t xml:space="preserve"> c/faturamento anual de</t>
        </r>
        <r>
          <rPr>
            <sz val="9"/>
            <rFont val="Tahoma"/>
            <family val="2"/>
          </rPr>
          <t xml:space="preserve">
Até 180.000,00 - </t>
        </r>
        <r>
          <rPr>
            <b/>
            <sz val="9"/>
            <rFont val="Tahoma"/>
            <family val="2"/>
          </rPr>
          <t>4,50%</t>
        </r>
        <r>
          <rPr>
            <sz val="9"/>
            <rFont val="Tahoma"/>
            <family val="2"/>
          </rPr>
          <t xml:space="preserve">
De 180.000,01 a 360.000,00 - </t>
        </r>
        <r>
          <rPr>
            <b/>
            <sz val="9"/>
            <rFont val="Tahoma"/>
            <family val="2"/>
          </rPr>
          <t>6,54%</t>
        </r>
        <r>
          <rPr>
            <sz val="9"/>
            <rFont val="Tahoma"/>
            <family val="2"/>
          </rPr>
          <t xml:space="preserve">
De 360.000,01 a 540.000,00 - </t>
        </r>
        <r>
          <rPr>
            <b/>
            <sz val="9"/>
            <rFont val="Tahoma"/>
            <family val="2"/>
          </rPr>
          <t>7,70%</t>
        </r>
        <r>
          <rPr>
            <sz val="9"/>
            <rFont val="Tahoma"/>
            <family val="2"/>
          </rPr>
          <t xml:space="preserve">
De 540.000,01 a 720.000,00 - </t>
        </r>
        <r>
          <rPr>
            <b/>
            <sz val="9"/>
            <rFont val="Tahoma"/>
            <family val="2"/>
          </rPr>
          <t>8,49%</t>
        </r>
        <r>
          <rPr>
            <sz val="9"/>
            <rFont val="Tahoma"/>
            <family val="2"/>
          </rPr>
          <t xml:space="preserve">
De 720.000,01 a 900.000,00 - </t>
        </r>
        <r>
          <rPr>
            <b/>
            <sz val="9"/>
            <rFont val="Tahoma"/>
            <family val="2"/>
          </rPr>
          <t xml:space="preserve">8,97%
</t>
        </r>
        <r>
          <rPr>
            <sz val="9"/>
            <rFont val="Tahoma"/>
            <family val="2"/>
          </rPr>
          <t>etc.</t>
        </r>
      </text>
    </comment>
    <comment ref="AQ36" authorId="1">
      <text>
        <r>
          <rPr>
            <sz val="12"/>
            <rFont val="Tahoma"/>
            <family val="2"/>
          </rPr>
          <t>Informe quanto de aumento nas despesas, se houver. 
Seja na compra de materias, nas contas de luz, telefone, etc.</t>
        </r>
      </text>
    </comment>
  </commentList>
</comments>
</file>

<file path=xl/comments5.xml><?xml version="1.0" encoding="utf-8"?>
<comments xmlns="http://schemas.openxmlformats.org/spreadsheetml/2006/main">
  <authors>
    <author>Deivison</author>
  </authors>
  <commentList>
    <comment ref="C3" authorId="0">
      <text>
        <r>
          <rPr>
            <sz val="9"/>
            <rFont val="Tahoma"/>
            <family val="2"/>
          </rPr>
          <t>% de Vendas DÉBITO sobre Vendas Totais</t>
        </r>
      </text>
    </comment>
    <comment ref="C4" authorId="0">
      <text>
        <r>
          <rPr>
            <sz val="9"/>
            <rFont val="Tahoma"/>
            <family val="2"/>
          </rPr>
          <t>% de Vendas CRÉDITO A VISTA (30 dias) s/ Vendas Totais</t>
        </r>
      </text>
    </comment>
    <comment ref="C5" authorId="0">
      <text>
        <r>
          <rPr>
            <sz val="9"/>
            <rFont val="Tahoma"/>
            <family val="2"/>
          </rPr>
          <t>% de Vendas Cartão de CRÉDITO PARCELADO s/ Vendas com Cartão</t>
        </r>
      </text>
    </comment>
    <comment ref="C6" authorId="0">
      <text>
        <r>
          <rPr>
            <sz val="9"/>
            <rFont val="Tahoma"/>
            <family val="2"/>
          </rPr>
          <t xml:space="preserve">% de Vendas CREDIÁRIO sobre Vendas com Cartão </t>
        </r>
      </text>
    </comment>
  </commentList>
</comments>
</file>

<file path=xl/sharedStrings.xml><?xml version="1.0" encoding="utf-8"?>
<sst xmlns="http://schemas.openxmlformats.org/spreadsheetml/2006/main" count="397" uniqueCount="113">
  <si>
    <t>%</t>
  </si>
  <si>
    <t>Despesas Totais</t>
  </si>
  <si>
    <t>Taxa de Administração  p/Cartão de Débito</t>
  </si>
  <si>
    <t>Taxa de Adm. p/Cartão de Crédito á Vista (30 d)</t>
  </si>
  <si>
    <t>Taxa de Adm. p/Cartão de Crédito Parcelado</t>
  </si>
  <si>
    <t>Taxa de Adm. p/Modalidade Crediário (Até 48 v)</t>
  </si>
  <si>
    <t>Faturamento Mensal</t>
  </si>
  <si>
    <t>POS (R$)</t>
  </si>
  <si>
    <t>PDV (R$)</t>
  </si>
  <si>
    <t>R$</t>
  </si>
  <si>
    <t>Valor a ser antecipado</t>
  </si>
  <si>
    <t>Taxa de antecipação</t>
  </si>
  <si>
    <t>Período considerado (em dias)</t>
  </si>
  <si>
    <t>Período considerado (em meses)</t>
  </si>
  <si>
    <t>Valor atual</t>
  </si>
  <si>
    <t>Custo Antecip.</t>
  </si>
  <si>
    <t>Juros de Antecipação de Recebíveis</t>
  </si>
  <si>
    <t>DESCRIÇÃO</t>
  </si>
  <si>
    <t>IMPACTO COM A ADOÇÃO DOS CARTÕES DE PAGAMENTO</t>
  </si>
  <si>
    <t>reais</t>
  </si>
  <si>
    <t>ou</t>
  </si>
  <si>
    <t>EMPRESA:</t>
  </si>
  <si>
    <t>SEGMENTO:</t>
  </si>
  <si>
    <t>DATA:</t>
  </si>
  <si>
    <t>POS (Qtde)</t>
  </si>
  <si>
    <t>FLUXO DE CAIXA</t>
  </si>
  <si>
    <t>Lucro Operacional</t>
  </si>
  <si>
    <t xml:space="preserve">O lucro da empresa passará de </t>
  </si>
  <si>
    <t>para</t>
  </si>
  <si>
    <t xml:space="preserve">A despesa com cartão será de </t>
  </si>
  <si>
    <t>c/aumento</t>
  </si>
  <si>
    <t>nas despesas totais,   represen-</t>
  </si>
  <si>
    <t>do faturamento bruto.</t>
  </si>
  <si>
    <t>tando</t>
  </si>
  <si>
    <t xml:space="preserve">A despesa de administração representará </t>
  </si>
  <si>
    <t>A despesa fixa com cartão representará</t>
  </si>
  <si>
    <t>% de Vendas em Relação as Vendas Totais da Empresa</t>
  </si>
  <si>
    <t>% de Vendas DÉBITO sobre Vendas Totais</t>
  </si>
  <si>
    <t>Taxa de Administração para o Cartão de DÉBITO</t>
  </si>
  <si>
    <t>% de Vendas CRÉDITO A VISTA (30 dias) s/ Vendas Totais</t>
  </si>
  <si>
    <t>Taxa de Administração para o Cartão de CRÉDITO (30 dias)</t>
  </si>
  <si>
    <t>% de Vendas Cartão de CRÉDITO PARCELADO s/ Vendas com Cartão</t>
  </si>
  <si>
    <t>Taxa de Administração para a Modalidade CREDIÁRIO</t>
  </si>
  <si>
    <t>Taxa de Antecipação de Recebíveis</t>
  </si>
  <si>
    <t>Prazo Médio de Antecipação</t>
  </si>
  <si>
    <t xml:space="preserve">% de Vendas CREDIÁRIO sobre Vendas com Cartão </t>
  </si>
  <si>
    <t>PDV(R$)</t>
  </si>
  <si>
    <t>POO(R$)</t>
  </si>
  <si>
    <t>PDV (Qtde.)</t>
  </si>
  <si>
    <t>POO(Qtde.)</t>
  </si>
  <si>
    <t>Custo Mensal</t>
  </si>
  <si>
    <t>Quantidade de Máquinas</t>
  </si>
  <si>
    <t>Aluguel das Máquinas</t>
  </si>
  <si>
    <r>
      <t xml:space="preserve">Taxa de Administração para o Cartão de CRÉDITO PARCELADO </t>
    </r>
    <r>
      <rPr>
        <b/>
        <sz val="9"/>
        <color indexed="60"/>
        <rFont val="Calibri"/>
        <family val="2"/>
      </rPr>
      <t>(até 12x)</t>
    </r>
  </si>
  <si>
    <r>
      <t xml:space="preserve">Taxa de Administração para o Cartão de CRÉDITO PARCELADO </t>
    </r>
    <r>
      <rPr>
        <b/>
        <sz val="9"/>
        <color indexed="28"/>
        <rFont val="Calibri"/>
        <family val="2"/>
      </rPr>
      <t>(até 12x)</t>
    </r>
  </si>
  <si>
    <r>
      <t xml:space="preserve">Taxa de Administração para o Cartão de CRÉDITO PARCELADO </t>
    </r>
    <r>
      <rPr>
        <b/>
        <sz val="9"/>
        <color indexed="16"/>
        <rFont val="Calibri"/>
        <family val="2"/>
      </rPr>
      <t>(até 12x)</t>
    </r>
  </si>
  <si>
    <r>
      <t xml:space="preserve">Taxa de Administração para o Cartão de CRÉDITO PARCELADO </t>
    </r>
    <r>
      <rPr>
        <b/>
        <sz val="9"/>
        <color indexed="57"/>
        <rFont val="Calibri"/>
        <family val="2"/>
      </rPr>
      <t>(até 12x)</t>
    </r>
  </si>
  <si>
    <t>% de Vendas ANTECIPADO (Recebíveis Com Cartão)</t>
  </si>
  <si>
    <t>de</t>
  </si>
  <si>
    <r>
      <t xml:space="preserve">Situação </t>
    </r>
    <r>
      <rPr>
        <b/>
        <sz val="10"/>
        <color indexed="60"/>
        <rFont val="Calibri"/>
        <family val="2"/>
      </rPr>
      <t>COM</t>
    </r>
    <r>
      <rPr>
        <b/>
        <sz val="10"/>
        <color indexed="8"/>
        <rFont val="Calibri"/>
        <family val="2"/>
      </rPr>
      <t xml:space="preserve"> a Utilização dos Cartões de Pagamento</t>
    </r>
  </si>
  <si>
    <r>
      <t xml:space="preserve">Situação </t>
    </r>
    <r>
      <rPr>
        <b/>
        <sz val="10"/>
        <color indexed="36"/>
        <rFont val="Calibri"/>
        <family val="2"/>
      </rPr>
      <t>COM</t>
    </r>
    <r>
      <rPr>
        <b/>
        <sz val="10"/>
        <color indexed="8"/>
        <rFont val="Calibri"/>
        <family val="2"/>
      </rPr>
      <t xml:space="preserve"> a Utilização dos Cartões de Pagamento</t>
    </r>
  </si>
  <si>
    <r>
      <t xml:space="preserve">Situação </t>
    </r>
    <r>
      <rPr>
        <b/>
        <sz val="10"/>
        <color indexed="53"/>
        <rFont val="Calibri"/>
        <family val="2"/>
      </rPr>
      <t>COM</t>
    </r>
    <r>
      <rPr>
        <b/>
        <sz val="10"/>
        <color indexed="8"/>
        <rFont val="Calibri"/>
        <family val="2"/>
      </rPr>
      <t xml:space="preserve"> a Utilização dos Cartões de Pagamento</t>
    </r>
  </si>
  <si>
    <r>
      <t xml:space="preserve">Situação </t>
    </r>
    <r>
      <rPr>
        <b/>
        <sz val="10"/>
        <color indexed="21"/>
        <rFont val="Calibri"/>
        <family val="2"/>
      </rPr>
      <t>COM</t>
    </r>
    <r>
      <rPr>
        <b/>
        <sz val="10"/>
        <color indexed="8"/>
        <rFont val="Calibri"/>
        <family val="2"/>
      </rPr>
      <t xml:space="preserve"> a Utilização dos Cartões de Pagamento</t>
    </r>
  </si>
  <si>
    <t xml:space="preserve">de </t>
  </si>
  <si>
    <t>CREDENCIADORA</t>
  </si>
  <si>
    <t>IMPOSTOS (%)</t>
  </si>
  <si>
    <t>Custos Adicionais</t>
  </si>
  <si>
    <t>Fixos</t>
  </si>
  <si>
    <t>Variáveis</t>
  </si>
  <si>
    <t>Totais</t>
  </si>
  <si>
    <t>SOMATÓRIO DAS DESPESAS</t>
  </si>
  <si>
    <t>DADOS DOS CARTÕES DE PAGAMENTO</t>
  </si>
  <si>
    <t>NOME DA EMPRESA</t>
  </si>
  <si>
    <t>SEGMENTO</t>
  </si>
  <si>
    <r>
      <t xml:space="preserve">DESPESAS TOTAIS </t>
    </r>
    <r>
      <rPr>
        <b/>
        <sz val="12"/>
        <rFont val="Calibri"/>
        <family val="2"/>
      </rPr>
      <t>(EXCETO IMPOSTOS)</t>
    </r>
  </si>
  <si>
    <r>
      <t xml:space="preserve">Situação </t>
    </r>
    <r>
      <rPr>
        <b/>
        <sz val="10"/>
        <color indexed="57"/>
        <rFont val="Calibri"/>
        <family val="2"/>
      </rPr>
      <t>COM</t>
    </r>
    <r>
      <rPr>
        <b/>
        <sz val="10"/>
        <color indexed="8"/>
        <rFont val="Calibri"/>
        <family val="2"/>
      </rPr>
      <t xml:space="preserve"> a Utilização dos Cartões de Pagamento</t>
    </r>
  </si>
  <si>
    <t>Desp.Totais</t>
  </si>
  <si>
    <t>UTILIZANDO OS CARTÕES:</t>
  </si>
  <si>
    <t>Desp.Cartão</t>
  </si>
  <si>
    <r>
      <t xml:space="preserve">Taxa de Administração para o Cartão de CRÉDITO PARCELADO </t>
    </r>
    <r>
      <rPr>
        <b/>
        <sz val="10"/>
        <rFont val="Calibri"/>
        <family val="2"/>
      </rPr>
      <t>(até 12x)</t>
    </r>
  </si>
  <si>
    <t>MELHOR CONDIÇÃO:    TAXAS</t>
  </si>
  <si>
    <t>MELHOR CONDIÇÃO:     ALUGUEL DAS MÁQUINAS</t>
  </si>
  <si>
    <t>MENU PRINCIPAL</t>
  </si>
  <si>
    <t>MELHOR CONDIÇÃO:</t>
  </si>
  <si>
    <t>LUCRO MENSAL (atual)</t>
  </si>
  <si>
    <t>OUTRAS DESPESAS APÓS IMPLEMENTAÇÃO DO CARTÃO</t>
  </si>
  <si>
    <r>
      <rPr>
        <b/>
        <sz val="18"/>
        <rFont val="Calibri"/>
        <family val="2"/>
      </rPr>
      <t>RECEITA</t>
    </r>
    <r>
      <rPr>
        <b/>
        <sz val="11"/>
        <rFont val="Calibri"/>
        <family val="2"/>
      </rPr>
      <t xml:space="preserve"> (APÓS INCREMENTO ESPERADO)</t>
    </r>
  </si>
  <si>
    <r>
      <rPr>
        <b/>
        <sz val="16"/>
        <rFont val="Calibri"/>
        <family val="2"/>
      </rPr>
      <t>RECEITA MÉDIA ATUAL</t>
    </r>
    <r>
      <rPr>
        <b/>
        <sz val="14"/>
        <rFont val="Calibri"/>
        <family val="2"/>
      </rPr>
      <t xml:space="preserve"> (MENSAL)</t>
    </r>
  </si>
  <si>
    <t>MELHOR CONDIÇÃO (credenciadora):    TAXAS</t>
  </si>
  <si>
    <t>MELHOR CONDIÇÃO (credenciadora):     ALUGUEL DAS MÁQUINAS</t>
  </si>
  <si>
    <t>Desp.Adm</t>
  </si>
  <si>
    <t>Desp.Fixa</t>
  </si>
  <si>
    <r>
      <t xml:space="preserve">Situação </t>
    </r>
    <r>
      <rPr>
        <b/>
        <sz val="10"/>
        <color indexed="62"/>
        <rFont val="Calibri"/>
        <family val="2"/>
      </rPr>
      <t>COM</t>
    </r>
    <r>
      <rPr>
        <b/>
        <sz val="10"/>
        <color indexed="8"/>
        <rFont val="Calibri"/>
        <family val="2"/>
      </rPr>
      <t xml:space="preserve"> a Utilização do Cartão de Pagamento</t>
    </r>
  </si>
  <si>
    <t>IMPACTO COM A ADOÇÃO DO CARTÃO DE PAGAMENTO</t>
  </si>
  <si>
    <t>Variáveis (Adm.)</t>
  </si>
  <si>
    <t>O custo com antecip. de recebíveis será</t>
  </si>
  <si>
    <t>Custo</t>
  </si>
  <si>
    <t>DESPESAS C/ APENAS UM CARTÃO</t>
  </si>
  <si>
    <t>LANÇAMENTO DE RECEITAS E DESPESAS</t>
  </si>
  <si>
    <t>DESPESAS C/TODOS CARTÃO</t>
  </si>
  <si>
    <t>LUCRO MENSAL  C/ INCREMENTO</t>
  </si>
  <si>
    <t>LUCRO MENSAL C/ INCREMENTO</t>
  </si>
  <si>
    <r>
      <t>Clique aqui</t>
    </r>
    <r>
      <rPr>
        <b/>
        <sz val="11"/>
        <color indexed="12"/>
        <rFont val="Calibri"/>
        <family val="2"/>
      </rPr>
      <t xml:space="preserve"> para acessar o GUIA PARA O EMPRESÁRIO - CARTÕES DE PAGAMENTO</t>
    </r>
  </si>
  <si>
    <t>SIMULADOR DE CARTÕES</t>
  </si>
  <si>
    <t xml:space="preserve">As células de preenchimento estão destacadas de amarelo </t>
  </si>
  <si>
    <t>*</t>
  </si>
  <si>
    <t>INSTRUÇÕES BÁSICAS:</t>
  </si>
  <si>
    <t>A navegação pelo simulador se dá através dos menus:</t>
  </si>
  <si>
    <t>Posicione o mouse sobre a celula para outros esclarecimentos</t>
  </si>
  <si>
    <t>Exemplo</t>
  </si>
  <si>
    <t>ANÁLISE FINAL</t>
  </si>
  <si>
    <r>
      <t>INCREMENTO ESPERADO</t>
    </r>
    <r>
      <rPr>
        <b/>
        <sz val="12"/>
        <rFont val="Calibri"/>
        <family val="2"/>
      </rPr>
      <t xml:space="preserve"> </t>
    </r>
    <r>
      <rPr>
        <b/>
        <sz val="20"/>
        <rFont val="Calibri"/>
        <family val="2"/>
      </rPr>
      <t>(%)</t>
    </r>
  </si>
  <si>
    <t>OBS: Apenas para empresas que ainda não aceitam cartões.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</si>
</sst>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%"/>
    <numFmt numFmtId="169" formatCode="0.0"/>
    <numFmt numFmtId="170" formatCode="0.000"/>
    <numFmt numFmtId="171" formatCode="0.000%"/>
    <numFmt numFmtId="172" formatCode="0.0000%"/>
    <numFmt numFmtId="173" formatCode="00"/>
    <numFmt numFmtId="174" formatCode="0.00000%"/>
    <numFmt numFmtId="175" formatCode="#,##0.00_ ;[Red]\-#,##0.00\ "/>
    <numFmt numFmtId="176" formatCode="_(* #,##0.00_);_(* \(#,##0.00\);_(* &quot;-&quot;??_);_(@_)"/>
    <numFmt numFmtId="177" formatCode="0.0000000000"/>
    <numFmt numFmtId="178" formatCode="0.0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_-* #,##0.0_-;\-* #,##0.0_-;_-* &quot;-&quot;??_-;_-@_-"/>
    <numFmt numFmtId="186" formatCode="_-* #,##0_-;\-* #,##0_-;_-* &quot;-&quot;??_-;_-@_-"/>
    <numFmt numFmtId="187" formatCode="_-* #,##0.000_-;\-* #,##0.000_-;_-* &quot;-&quot;??_-;_-@_-"/>
    <numFmt numFmtId="188" formatCode="[$-416]dddd\,\ d&quot; de &quot;mmmm&quot; de &quot;yyyy"/>
    <numFmt numFmtId="189" formatCode="dd/mm/yy;@"/>
  </numFmts>
  <fonts count="1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60"/>
      <name val="Calibri"/>
      <family val="2"/>
    </font>
    <font>
      <b/>
      <sz val="9"/>
      <color indexed="28"/>
      <name val="Calibri"/>
      <family val="2"/>
    </font>
    <font>
      <b/>
      <sz val="9"/>
      <color indexed="16"/>
      <name val="Calibri"/>
      <family val="2"/>
    </font>
    <font>
      <b/>
      <sz val="9"/>
      <color indexed="57"/>
      <name val="Calibri"/>
      <family val="2"/>
    </font>
    <font>
      <b/>
      <sz val="10"/>
      <color indexed="60"/>
      <name val="Calibri"/>
      <family val="2"/>
    </font>
    <font>
      <b/>
      <sz val="10"/>
      <color indexed="36"/>
      <name val="Calibri"/>
      <family val="2"/>
    </font>
    <font>
      <b/>
      <sz val="10"/>
      <color indexed="53"/>
      <name val="Calibri"/>
      <family val="2"/>
    </font>
    <font>
      <b/>
      <sz val="10"/>
      <color indexed="21"/>
      <name val="Calibri"/>
      <family val="2"/>
    </font>
    <font>
      <sz val="9"/>
      <name val="Tahoma"/>
      <family val="2"/>
    </font>
    <font>
      <u val="single"/>
      <sz val="9"/>
      <name val="Tahoma"/>
      <family val="2"/>
    </font>
    <font>
      <b/>
      <sz val="9"/>
      <name val="Tahoma"/>
      <family val="2"/>
    </font>
    <font>
      <b/>
      <sz val="10"/>
      <color indexed="57"/>
      <name val="Calibri"/>
      <family val="2"/>
    </font>
    <font>
      <b/>
      <sz val="11"/>
      <name val="Calibri"/>
      <family val="2"/>
    </font>
    <font>
      <sz val="11"/>
      <name val="Tahoma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b/>
      <sz val="10"/>
      <color indexed="62"/>
      <name val="Calibri"/>
      <family val="2"/>
    </font>
    <font>
      <b/>
      <sz val="11"/>
      <color indexed="12"/>
      <name val="Calibri"/>
      <family val="2"/>
    </font>
    <font>
      <b/>
      <sz val="20"/>
      <name val="Calibri"/>
      <family val="2"/>
    </font>
    <font>
      <sz val="12"/>
      <name val="Tahoma"/>
      <family val="2"/>
    </font>
    <font>
      <b/>
      <sz val="11"/>
      <name val="Tahoma"/>
      <family val="2"/>
    </font>
    <font>
      <b/>
      <u val="single"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28"/>
      <name val="Calibri"/>
      <family val="2"/>
    </font>
    <font>
      <b/>
      <sz val="10"/>
      <color indexed="16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44"/>
      <name val="Calibri"/>
      <family val="2"/>
    </font>
    <font>
      <b/>
      <sz val="11"/>
      <color indexed="62"/>
      <name val="Calibri"/>
      <family val="2"/>
    </font>
    <font>
      <b/>
      <sz val="12"/>
      <color indexed="56"/>
      <name val="Calibri"/>
      <family val="2"/>
    </font>
    <font>
      <b/>
      <i/>
      <sz val="11"/>
      <color indexed="18"/>
      <name val="Calibri"/>
      <family val="2"/>
    </font>
    <font>
      <b/>
      <u val="single"/>
      <sz val="11"/>
      <color indexed="12"/>
      <name val="Calibri"/>
      <family val="2"/>
    </font>
    <font>
      <b/>
      <i/>
      <sz val="24"/>
      <color indexed="9"/>
      <name val="Calibri"/>
      <family val="2"/>
    </font>
    <font>
      <b/>
      <sz val="24"/>
      <color indexed="9"/>
      <name val="Calibri"/>
      <family val="2"/>
    </font>
    <font>
      <b/>
      <sz val="11"/>
      <color indexed="18"/>
      <name val="Calibri"/>
      <family val="2"/>
    </font>
    <font>
      <b/>
      <sz val="9"/>
      <color indexed="9"/>
      <name val="Calibri"/>
      <family val="2"/>
    </font>
    <font>
      <b/>
      <sz val="18"/>
      <color indexed="60"/>
      <name val="Calibri"/>
      <family val="2"/>
    </font>
    <font>
      <b/>
      <sz val="12"/>
      <color indexed="9"/>
      <name val="Calibri"/>
      <family val="2"/>
    </font>
    <font>
      <b/>
      <sz val="12"/>
      <color indexed="18"/>
      <name val="Calibri"/>
      <family val="2"/>
    </font>
    <font>
      <sz val="12"/>
      <color indexed="18"/>
      <name val="Calibri"/>
      <family val="2"/>
    </font>
    <font>
      <b/>
      <sz val="14"/>
      <color indexed="9"/>
      <name val="Calibri"/>
      <family val="2"/>
    </font>
    <font>
      <b/>
      <sz val="12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28"/>
      <name val="Calibri"/>
      <family val="2"/>
    </font>
    <font>
      <b/>
      <sz val="18"/>
      <color indexed="16"/>
      <name val="Calibri"/>
      <family val="2"/>
    </font>
    <font>
      <b/>
      <sz val="18"/>
      <color indexed="57"/>
      <name val="Calibri"/>
      <family val="2"/>
    </font>
    <font>
      <b/>
      <sz val="12"/>
      <color indexed="57"/>
      <name val="Calibri"/>
      <family val="2"/>
    </font>
    <font>
      <b/>
      <sz val="12"/>
      <color indexed="28"/>
      <name val="Calibri"/>
      <family val="2"/>
    </font>
    <font>
      <b/>
      <sz val="20"/>
      <color indexed="8"/>
      <name val="Calibri"/>
      <family val="2"/>
    </font>
    <font>
      <b/>
      <sz val="13"/>
      <name val="Calibri"/>
      <family val="2"/>
    </font>
    <font>
      <b/>
      <sz val="18"/>
      <color indexed="9"/>
      <name val="Calibri"/>
      <family val="2"/>
    </font>
    <font>
      <sz val="11"/>
      <color indexed="16"/>
      <name val="Calibri"/>
      <family val="2"/>
    </font>
    <font>
      <b/>
      <sz val="14"/>
      <color indexed="56"/>
      <name val="Calibri"/>
      <family val="2"/>
    </font>
    <font>
      <b/>
      <sz val="14"/>
      <color indexed="21"/>
      <name val="Calibri"/>
      <family val="2"/>
    </font>
    <font>
      <b/>
      <sz val="11"/>
      <color indexed="60"/>
      <name val="Calibri"/>
      <family val="2"/>
    </font>
    <font>
      <sz val="11"/>
      <color indexed="28"/>
      <name val="Calibri"/>
      <family val="2"/>
    </font>
    <font>
      <sz val="11"/>
      <color indexed="57"/>
      <name val="Calibri"/>
      <family val="2"/>
    </font>
    <font>
      <b/>
      <sz val="18"/>
      <color indexed="56"/>
      <name val="Calibri"/>
      <family val="2"/>
    </font>
    <font>
      <b/>
      <sz val="12"/>
      <color indexed="21"/>
      <name val="Calibri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0"/>
      <color indexed="16"/>
      <name val="Arial"/>
      <family val="2"/>
    </font>
    <font>
      <b/>
      <sz val="10"/>
      <color indexed="57"/>
      <name val="Arial"/>
      <family val="2"/>
    </font>
    <font>
      <b/>
      <sz val="10"/>
      <color indexed="28"/>
      <name val="Arial"/>
      <family val="2"/>
    </font>
    <font>
      <b/>
      <sz val="8"/>
      <color indexed="49"/>
      <name val="Arial"/>
      <family val="2"/>
    </font>
    <font>
      <b/>
      <sz val="10"/>
      <color indexed="60"/>
      <name val="Arial"/>
      <family val="2"/>
    </font>
    <font>
      <b/>
      <sz val="8"/>
      <color indexed="57"/>
      <name val="Arial"/>
      <family val="2"/>
    </font>
    <font>
      <b/>
      <sz val="8"/>
      <color indexed="60"/>
      <name val="Arial"/>
      <family val="2"/>
    </font>
    <font>
      <b/>
      <sz val="8"/>
      <color indexed="36"/>
      <name val="Arial"/>
      <family val="2"/>
    </font>
    <font>
      <b/>
      <u val="single"/>
      <sz val="16"/>
      <color indexed="9"/>
      <name val="Calibri"/>
      <family val="2"/>
    </font>
    <font>
      <sz val="16"/>
      <color indexed="9"/>
      <name val="Calibri"/>
      <family val="2"/>
    </font>
    <font>
      <sz val="11"/>
      <color indexed="62"/>
      <name val="Times New Roman"/>
      <family val="1"/>
    </font>
    <font>
      <b/>
      <u val="single"/>
      <sz val="8"/>
      <color indexed="9"/>
      <name val="Calibri"/>
      <family val="2"/>
    </font>
    <font>
      <sz val="8"/>
      <color indexed="9"/>
      <name val="Calibri"/>
      <family val="2"/>
    </font>
    <font>
      <b/>
      <sz val="8"/>
      <color indexed="9"/>
      <name val="Calibri"/>
      <family val="2"/>
    </font>
    <font>
      <b/>
      <sz val="7"/>
      <color indexed="9"/>
      <name val="Calibri"/>
      <family val="2"/>
    </font>
    <font>
      <b/>
      <sz val="10.5"/>
      <color indexed="9"/>
      <name val="Calibri"/>
      <family val="2"/>
    </font>
    <font>
      <b/>
      <sz val="16"/>
      <color indexed="9"/>
      <name val="Calibri"/>
      <family val="2"/>
    </font>
    <font>
      <b/>
      <u val="single"/>
      <sz val="12"/>
      <color indexed="9"/>
      <name val="Calibri"/>
      <family val="2"/>
    </font>
    <font>
      <b/>
      <u val="single"/>
      <sz val="10"/>
      <color indexed="9"/>
      <name val="Calibri"/>
      <family val="2"/>
    </font>
    <font>
      <b/>
      <sz val="1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7" tint="-0.4999699890613556"/>
      <name val="Calibri"/>
      <family val="2"/>
    </font>
    <font>
      <b/>
      <sz val="10"/>
      <color theme="5" tint="-0.4999699890613556"/>
      <name val="Calibri"/>
      <family val="2"/>
    </font>
    <font>
      <b/>
      <sz val="10"/>
      <color theme="6" tint="-0.4999699890613556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3" tint="0.5999900102615356"/>
      <name val="Calibri"/>
      <family val="2"/>
    </font>
    <font>
      <b/>
      <sz val="11"/>
      <color theme="4" tint="-0.24997000396251678"/>
      <name val="Calibri"/>
      <family val="2"/>
    </font>
    <font>
      <b/>
      <sz val="12"/>
      <color theme="3" tint="-0.4999699890613556"/>
      <name val="Calibri"/>
      <family val="2"/>
    </font>
    <font>
      <b/>
      <i/>
      <sz val="24"/>
      <color theme="0"/>
      <name val="Calibri"/>
      <family val="2"/>
    </font>
    <font>
      <b/>
      <sz val="24"/>
      <color theme="0"/>
      <name val="Calibri"/>
      <family val="2"/>
    </font>
    <font>
      <b/>
      <sz val="11"/>
      <color theme="3" tint="-0.24997000396251678"/>
      <name val="Calibri"/>
      <family val="2"/>
    </font>
    <font>
      <b/>
      <i/>
      <sz val="11"/>
      <color theme="3" tint="-0.24997000396251678"/>
      <name val="Calibri"/>
      <family val="2"/>
    </font>
    <font>
      <b/>
      <u val="single"/>
      <sz val="11"/>
      <color theme="10"/>
      <name val="Calibri"/>
      <family val="2"/>
    </font>
    <font>
      <b/>
      <sz val="12"/>
      <color theme="0"/>
      <name val="Calibri"/>
      <family val="2"/>
    </font>
    <font>
      <b/>
      <sz val="12"/>
      <color theme="7" tint="-0.4999699890613556"/>
      <name val="Calibri"/>
      <family val="2"/>
    </font>
    <font>
      <b/>
      <sz val="10"/>
      <color theme="0"/>
      <name val="Calibri"/>
      <family val="2"/>
    </font>
    <font>
      <b/>
      <sz val="12"/>
      <color theme="6" tint="-0.4999699890613556"/>
      <name val="Calibri"/>
      <family val="2"/>
    </font>
    <font>
      <b/>
      <sz val="9"/>
      <color theme="0"/>
      <name val="Calibri"/>
      <family val="2"/>
    </font>
    <font>
      <b/>
      <sz val="10"/>
      <color theme="9" tint="-0.4999699890613556"/>
      <name val="Calibri"/>
      <family val="2"/>
    </font>
    <font>
      <b/>
      <sz val="18"/>
      <color theme="5" tint="-0.4999699890613556"/>
      <name val="Calibri"/>
      <family val="2"/>
    </font>
    <font>
      <b/>
      <sz val="18"/>
      <color theme="7" tint="-0.4999699890613556"/>
      <name val="Calibri"/>
      <family val="2"/>
    </font>
    <font>
      <b/>
      <sz val="14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theme="3" tint="-0.24997000396251678"/>
      <name val="Calibri"/>
      <family val="2"/>
    </font>
    <font>
      <sz val="12"/>
      <color theme="3" tint="-0.24997000396251678"/>
      <name val="Calibri"/>
      <family val="2"/>
    </font>
    <font>
      <b/>
      <sz val="18"/>
      <color theme="9" tint="-0.4999699890613556"/>
      <name val="Calibri"/>
      <family val="2"/>
    </font>
    <font>
      <b/>
      <sz val="18"/>
      <color theme="0"/>
      <name val="Calibri"/>
      <family val="2"/>
    </font>
    <font>
      <b/>
      <sz val="20"/>
      <color theme="1"/>
      <name val="Calibri"/>
      <family val="2"/>
    </font>
    <font>
      <b/>
      <sz val="18"/>
      <color theme="3" tint="-0.4999699890613556"/>
      <name val="Calibri"/>
      <family val="2"/>
    </font>
    <font>
      <b/>
      <sz val="12"/>
      <color theme="8" tint="-0.4999699890613556"/>
      <name val="Calibri"/>
      <family val="2"/>
    </font>
    <font>
      <sz val="11"/>
      <color theme="6" tint="-0.4999699890613556"/>
      <name val="Calibri"/>
      <family val="2"/>
    </font>
    <font>
      <b/>
      <sz val="14"/>
      <color theme="8" tint="-0.4999699890613556"/>
      <name val="Calibri"/>
      <family val="2"/>
    </font>
    <font>
      <b/>
      <sz val="11"/>
      <color theme="9" tint="-0.4999699890613556"/>
      <name val="Calibri"/>
      <family val="2"/>
    </font>
    <font>
      <sz val="11"/>
      <color theme="7" tint="-0.4999699890613556"/>
      <name val="Calibri"/>
      <family val="2"/>
    </font>
    <font>
      <sz val="11"/>
      <color theme="5" tint="-0.4999699890613556"/>
      <name val="Calibri"/>
      <family val="2"/>
    </font>
    <font>
      <b/>
      <sz val="14"/>
      <color theme="3" tint="-0.4999699890613556"/>
      <name val="Calibri"/>
      <family val="2"/>
    </font>
    <font>
      <b/>
      <sz val="8"/>
      <color theme="9" tint="-0.4999699890613556"/>
      <name val="Arial"/>
      <family val="2"/>
    </font>
    <font>
      <b/>
      <sz val="10"/>
      <color theme="9" tint="-0.4999699890613556"/>
      <name val="Arial"/>
      <family val="2"/>
    </font>
    <font>
      <b/>
      <sz val="8"/>
      <color theme="7" tint="-0.24997000396251678"/>
      <name val="Arial"/>
      <family val="2"/>
    </font>
    <font>
      <b/>
      <sz val="10"/>
      <color theme="7" tint="-0.24997000396251678"/>
      <name val="Arial"/>
      <family val="2"/>
    </font>
    <font>
      <b/>
      <sz val="8"/>
      <color theme="5" tint="-0.24997000396251678"/>
      <name val="Arial"/>
      <family val="2"/>
    </font>
    <font>
      <b/>
      <sz val="10"/>
      <color theme="5" tint="-0.24997000396251678"/>
      <name val="Arial"/>
      <family val="2"/>
    </font>
    <font>
      <b/>
      <sz val="8"/>
      <color theme="6" tint="-0.4999699890613556"/>
      <name val="Arial"/>
      <family val="2"/>
    </font>
    <font>
      <b/>
      <sz val="10"/>
      <color theme="6" tint="-0.4999699890613556"/>
      <name val="Arial"/>
      <family val="2"/>
    </font>
    <font>
      <b/>
      <sz val="8"/>
      <color theme="8" tint="-0.24997000396251678"/>
      <name val="Arial"/>
      <family val="2"/>
    </font>
    <font>
      <b/>
      <sz val="10"/>
      <color theme="7" tint="-0.4999699890613556"/>
      <name val="Arial"/>
      <family val="2"/>
    </font>
    <font>
      <b/>
      <sz val="10"/>
      <color theme="5" tint="-0.4999699890613556"/>
      <name val="Arial"/>
      <family val="2"/>
    </font>
    <font>
      <b/>
      <sz val="10"/>
      <color theme="9" tint="-0.24997000396251678"/>
      <name val="Arial"/>
      <family val="2"/>
    </font>
    <font>
      <b/>
      <sz val="18"/>
      <color theme="6" tint="-0.4999699890613556"/>
      <name val="Calibri"/>
      <family val="2"/>
    </font>
    <font>
      <b/>
      <sz val="8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FE0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4" tint="-0.24993999302387238"/>
        <bgColor indexed="64"/>
      </patternFill>
    </fill>
  </fills>
  <borders count="3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 tint="0.3999800086021423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 tint="0.39998000860214233"/>
      </right>
      <top>
        <color indexed="63"/>
      </top>
      <bottom>
        <color indexed="63"/>
      </bottom>
    </border>
    <border>
      <left style="medium">
        <color theme="9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9" tint="-0.24997000396251678"/>
      </right>
      <top>
        <color indexed="63"/>
      </top>
      <bottom>
        <color indexed="63"/>
      </bottom>
    </border>
    <border>
      <left style="medium">
        <color theme="7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7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6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6" tint="-0.24997000396251678"/>
      </right>
      <top>
        <color indexed="63"/>
      </top>
      <bottom>
        <color indexed="63"/>
      </bottom>
    </border>
    <border>
      <left style="medium">
        <color theme="8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8" tint="-0.24997000396251678"/>
      </right>
      <top>
        <color indexed="63"/>
      </top>
      <bottom>
        <color indexed="63"/>
      </bottom>
    </border>
    <border>
      <left style="medium">
        <color theme="8" tint="-0.24997000396251678"/>
      </left>
      <right>
        <color indexed="63"/>
      </right>
      <top>
        <color indexed="63"/>
      </top>
      <bottom style="medium">
        <color theme="8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8" tint="-0.24997000396251678"/>
      </bottom>
    </border>
    <border>
      <left>
        <color indexed="63"/>
      </left>
      <right style="medium">
        <color theme="8" tint="-0.24997000396251678"/>
      </right>
      <top>
        <color indexed="63"/>
      </top>
      <bottom style="medium">
        <color theme="8" tint="-0.24997000396251678"/>
      </bottom>
    </border>
    <border>
      <left style="medium">
        <color theme="9" tint="-0.24997000396251678"/>
      </left>
      <right>
        <color indexed="63"/>
      </right>
      <top>
        <color indexed="63"/>
      </top>
      <bottom style="medium">
        <color theme="9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9" tint="-0.24997000396251678"/>
      </bottom>
    </border>
    <border>
      <left>
        <color indexed="63"/>
      </left>
      <right style="medium">
        <color theme="9" tint="-0.24997000396251678"/>
      </right>
      <top>
        <color indexed="63"/>
      </top>
      <bottom style="medium">
        <color theme="9" tint="-0.24997000396251678"/>
      </bottom>
    </border>
    <border>
      <left style="medium">
        <color theme="7" tint="-0.24997000396251678"/>
      </left>
      <right>
        <color indexed="63"/>
      </right>
      <top>
        <color indexed="63"/>
      </top>
      <bottom style="medium">
        <color theme="7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7000396251678"/>
      </bottom>
    </border>
    <border>
      <left>
        <color indexed="63"/>
      </left>
      <right style="medium">
        <color theme="7" tint="-0.24997000396251678"/>
      </right>
      <top>
        <color indexed="63"/>
      </top>
      <bottom style="medium">
        <color theme="7" tint="-0.24997000396251678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7000396251678"/>
      </bottom>
    </border>
    <border>
      <left>
        <color indexed="63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6" tint="-0.24997000396251678"/>
      </left>
      <right>
        <color indexed="63"/>
      </right>
      <top>
        <color indexed="63"/>
      </top>
      <bottom style="medium">
        <color theme="6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6" tint="-0.24997000396251678"/>
      </bottom>
    </border>
    <border>
      <left>
        <color indexed="63"/>
      </left>
      <right style="medium">
        <color theme="6" tint="-0.24997000396251678"/>
      </right>
      <top>
        <color indexed="63"/>
      </top>
      <bottom style="medium">
        <color theme="6" tint="-0.24997000396251678"/>
      </bottom>
    </border>
    <border>
      <left style="medium">
        <color theme="3" tint="0.39998000860214233"/>
      </left>
      <right>
        <color indexed="63"/>
      </right>
      <top>
        <color indexed="63"/>
      </top>
      <bottom style="medium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3" tint="0.39998000860214233"/>
      </bottom>
    </border>
    <border>
      <left>
        <color indexed="63"/>
      </left>
      <right style="medium">
        <color theme="3" tint="0.39998000860214233"/>
      </right>
      <top>
        <color indexed="63"/>
      </top>
      <bottom style="medium">
        <color theme="3" tint="0.39998000860214233"/>
      </bottom>
    </border>
    <border>
      <left>
        <color indexed="63"/>
      </left>
      <right>
        <color indexed="63"/>
      </right>
      <top style="medium">
        <color theme="1" tint="0.2499800026416778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24998000264167786"/>
      </bottom>
    </border>
    <border>
      <left style="medium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70C0"/>
      </right>
      <top>
        <color indexed="63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 style="medium">
        <color rgb="FF0070C0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theme="3" tint="0.3999499976634979"/>
      </left>
      <right>
        <color indexed="63"/>
      </right>
      <top style="medium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medium">
        <color theme="3" tint="0.3999499976634979"/>
      </top>
      <bottom>
        <color indexed="63"/>
      </bottom>
    </border>
    <border>
      <left>
        <color indexed="63"/>
      </left>
      <right style="medium">
        <color theme="3" tint="0.3999499976634979"/>
      </right>
      <top style="medium">
        <color theme="3" tint="0.3999499976634979"/>
      </top>
      <bottom>
        <color indexed="63"/>
      </bottom>
    </border>
    <border>
      <left style="medium">
        <color theme="3" tint="0.3999499976634979"/>
      </left>
      <right>
        <color indexed="63"/>
      </right>
      <top>
        <color indexed="63"/>
      </top>
      <bottom style="medium">
        <color theme="3" tint="0.39998000860214233"/>
      </bottom>
    </border>
    <border>
      <left>
        <color indexed="63"/>
      </left>
      <right style="medium">
        <color theme="3" tint="0.3999499976634979"/>
      </right>
      <top>
        <color indexed="63"/>
      </top>
      <bottom style="medium">
        <color theme="3" tint="0.39998000860214233"/>
      </bottom>
    </border>
    <border>
      <left style="medium">
        <color theme="3" tint="0.39998000860214233"/>
      </left>
      <right>
        <color indexed="63"/>
      </right>
      <top style="medium">
        <color theme="3" tint="0.39998000860214233"/>
      </top>
      <bottom>
        <color indexed="63"/>
      </bottom>
    </border>
    <border>
      <left>
        <color indexed="63"/>
      </left>
      <right>
        <color indexed="63"/>
      </right>
      <top style="medium">
        <color theme="3" tint="0.39998000860214233"/>
      </top>
      <bottom>
        <color indexed="63"/>
      </bottom>
    </border>
    <border>
      <left>
        <color indexed="63"/>
      </left>
      <right style="medium">
        <color theme="3" tint="0.39998000860214233"/>
      </right>
      <top style="medium">
        <color theme="3" tint="0.39998000860214233"/>
      </top>
      <bottom>
        <color indexed="63"/>
      </bottom>
    </border>
    <border>
      <left style="medium">
        <color theme="3" tint="0.3999499976634979"/>
      </left>
      <right>
        <color indexed="63"/>
      </right>
      <top style="medium">
        <color theme="3" tint="0.3999499976634979"/>
      </top>
      <bottom style="thin">
        <color theme="3" tint="0.39991000294685364"/>
      </bottom>
    </border>
    <border>
      <left>
        <color indexed="63"/>
      </left>
      <right>
        <color indexed="63"/>
      </right>
      <top style="medium">
        <color theme="3" tint="0.3999499976634979"/>
      </top>
      <bottom style="thin">
        <color theme="3" tint="0.39991000294685364"/>
      </bottom>
    </border>
    <border>
      <left>
        <color indexed="63"/>
      </left>
      <right style="medium">
        <color theme="3" tint="0.39998000860214233"/>
      </right>
      <top style="medium">
        <color theme="3" tint="0.3999499976634979"/>
      </top>
      <bottom style="thin">
        <color theme="3" tint="0.39991000294685364"/>
      </bottom>
    </border>
    <border>
      <left style="medium">
        <color theme="3" tint="0.39998000860214233"/>
      </left>
      <right>
        <color indexed="63"/>
      </right>
      <top style="medium">
        <color theme="3" tint="0.3999499976634979"/>
      </top>
      <bottom style="thin">
        <color theme="3" tint="0.39991000294685364"/>
      </bottom>
    </border>
    <border>
      <left>
        <color indexed="63"/>
      </left>
      <right style="medium">
        <color theme="3" tint="0.3999499976634979"/>
      </right>
      <top style="medium">
        <color theme="3" tint="0.3999499976634979"/>
      </top>
      <bottom style="thin">
        <color theme="3" tint="0.39991000294685364"/>
      </bottom>
    </border>
    <border>
      <left style="medium">
        <color theme="3" tint="0.3999499976634979"/>
      </left>
      <right>
        <color indexed="63"/>
      </right>
      <top>
        <color indexed="63"/>
      </top>
      <bottom style="medium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medium">
        <color theme="3" tint="0.39991000294685364"/>
      </bottom>
    </border>
    <border>
      <left>
        <color indexed="63"/>
      </left>
      <right style="medium">
        <color theme="3" tint="0.39998000860214233"/>
      </right>
      <top>
        <color indexed="63"/>
      </top>
      <bottom style="medium">
        <color theme="3" tint="0.39991000294685364"/>
      </bottom>
    </border>
    <border>
      <left style="medium">
        <color theme="3" tint="0.39998000860214233"/>
      </left>
      <right>
        <color indexed="63"/>
      </right>
      <top>
        <color indexed="63"/>
      </top>
      <bottom style="medium">
        <color theme="3" tint="0.39991000294685364"/>
      </bottom>
    </border>
    <border>
      <left>
        <color indexed="63"/>
      </left>
      <right style="medium">
        <color theme="3" tint="0.3999499976634979"/>
      </right>
      <top>
        <color indexed="63"/>
      </top>
      <bottom style="medium">
        <color theme="3" tint="0.39991000294685364"/>
      </bottom>
    </border>
    <border>
      <left style="thin">
        <color theme="3" tint="0.3999499976634979"/>
      </left>
      <right>
        <color indexed="63"/>
      </right>
      <top style="thin">
        <color theme="3" tint="0.3999499976634979"/>
      </top>
      <bottom style="thin">
        <color theme="3" tint="0.3999499976634979"/>
      </bottom>
    </border>
    <border>
      <left>
        <color indexed="63"/>
      </left>
      <right>
        <color indexed="63"/>
      </right>
      <top style="thin">
        <color theme="3" tint="0.3999499976634979"/>
      </top>
      <bottom style="thin">
        <color theme="3" tint="0.3999499976634979"/>
      </bottom>
    </border>
    <border>
      <left>
        <color indexed="63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1000294685364"/>
      </left>
      <right>
        <color indexed="63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medium"/>
      <bottom style="thin">
        <color theme="3" tint="0.3999499976634979"/>
      </bottom>
    </border>
    <border>
      <left style="medium"/>
      <right style="thin">
        <color theme="3" tint="0.3999499976634979"/>
      </right>
      <top style="medium"/>
      <bottom style="thin">
        <color theme="3" tint="0.3999499976634979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rgb="FFFFC000"/>
      </left>
      <right>
        <color indexed="63"/>
      </right>
      <top style="thick">
        <color rgb="FFFFC000"/>
      </top>
      <bottom style="thick">
        <color rgb="FFFFC000"/>
      </bottom>
    </border>
    <border>
      <left>
        <color indexed="63"/>
      </left>
      <right>
        <color indexed="63"/>
      </right>
      <top style="thick">
        <color rgb="FFFFC000"/>
      </top>
      <bottom style="thick">
        <color rgb="FFFFC000"/>
      </bottom>
    </border>
    <border>
      <left>
        <color indexed="63"/>
      </left>
      <right style="thick">
        <color theme="7" tint="-0.24997000396251678"/>
      </right>
      <top style="thick">
        <color rgb="FFFFC000"/>
      </top>
      <bottom style="thick">
        <color rgb="FFFFC000"/>
      </bottom>
    </border>
    <border>
      <left style="thick">
        <color theme="7" tint="-0.24997000396251678"/>
      </left>
      <right>
        <color indexed="63"/>
      </right>
      <top style="thick">
        <color theme="7" tint="-0.24997000396251678"/>
      </top>
      <bottom style="thick">
        <color theme="7" tint="-0.24997000396251678"/>
      </bottom>
    </border>
    <border>
      <left>
        <color indexed="63"/>
      </left>
      <right>
        <color indexed="63"/>
      </right>
      <top style="thick">
        <color theme="7" tint="-0.24997000396251678"/>
      </top>
      <bottom style="thick">
        <color theme="7" tint="-0.24997000396251678"/>
      </bottom>
    </border>
    <border>
      <left>
        <color indexed="63"/>
      </left>
      <right style="thick">
        <color rgb="FFFF0000"/>
      </right>
      <top style="thick">
        <color theme="7" tint="-0.24997000396251678"/>
      </top>
      <bottom style="thick">
        <color theme="7" tint="-0.24997000396251678"/>
      </bottom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00CC00"/>
      </right>
      <top style="thick">
        <color rgb="FFFF0000"/>
      </top>
      <bottom style="thick">
        <color rgb="FFFF0000"/>
      </bottom>
    </border>
    <border>
      <left style="thin">
        <color theme="6" tint="-0.24997000396251678"/>
      </left>
      <right>
        <color indexed="63"/>
      </right>
      <top>
        <color indexed="63"/>
      </top>
      <bottom style="medium">
        <color theme="6" tint="-0.24997000396251678"/>
      </bottom>
    </border>
    <border>
      <left>
        <color indexed="63"/>
      </left>
      <right style="thin">
        <color theme="6" tint="-0.24997000396251678"/>
      </right>
      <top>
        <color indexed="63"/>
      </top>
      <bottom style="medium">
        <color theme="6" tint="-0.24997000396251678"/>
      </bottom>
    </border>
    <border>
      <left>
        <color indexed="63"/>
      </left>
      <right>
        <color indexed="63"/>
      </right>
      <top style="medium">
        <color theme="9" tint="-0.24997000396251678"/>
      </top>
      <bottom style="medium">
        <color theme="5" tint="-0.24997000396251678"/>
      </bottom>
    </border>
    <border>
      <left style="thick">
        <color rgb="FF00CC00"/>
      </left>
      <right style="thin">
        <color theme="6" tint="-0.24997000396251678"/>
      </right>
      <top style="thick">
        <color rgb="FF00CC00"/>
      </top>
      <bottom style="thick">
        <color rgb="FF00CC00"/>
      </bottom>
    </border>
    <border>
      <left style="thin">
        <color theme="6" tint="-0.24997000396251678"/>
      </left>
      <right style="thin">
        <color theme="6" tint="-0.24997000396251678"/>
      </right>
      <top style="thick">
        <color rgb="FF00CC00"/>
      </top>
      <bottom style="thick">
        <color rgb="FF00CC00"/>
      </bottom>
    </border>
    <border>
      <left style="thin">
        <color theme="6" tint="-0.24997000396251678"/>
      </left>
      <right style="thick">
        <color rgb="FF00CC00"/>
      </right>
      <top style="thick">
        <color rgb="FF00CC00"/>
      </top>
      <bottom style="thick">
        <color rgb="FF00CC00"/>
      </bottom>
    </border>
    <border>
      <left style="medium">
        <color theme="6" tint="-0.24997000396251678"/>
      </left>
      <right>
        <color indexed="63"/>
      </right>
      <top>
        <color indexed="63"/>
      </top>
      <bottom style="thin">
        <color theme="6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6" tint="-0.24997000396251678"/>
      </bottom>
    </border>
    <border>
      <left>
        <color indexed="63"/>
      </left>
      <right>
        <color indexed="63"/>
      </right>
      <top style="medium">
        <color theme="7" tint="-0.24997000396251678"/>
      </top>
      <bottom style="medium">
        <color theme="6" tint="-0.24997000396251678"/>
      </bottom>
    </border>
    <border>
      <left style="thin">
        <color theme="6" tint="-0.24997000396251678"/>
      </left>
      <right>
        <color indexed="63"/>
      </right>
      <top>
        <color indexed="63"/>
      </top>
      <bottom style="thin">
        <color theme="6" tint="-0.24997000396251678"/>
      </bottom>
    </border>
    <border>
      <left>
        <color indexed="63"/>
      </left>
      <right style="thin">
        <color theme="6" tint="-0.24997000396251678"/>
      </right>
      <top>
        <color indexed="63"/>
      </top>
      <bottom style="thin">
        <color theme="6" tint="-0.24997000396251678"/>
      </bottom>
    </border>
    <border>
      <left>
        <color indexed="63"/>
      </left>
      <right style="medium">
        <color theme="6" tint="-0.24997000396251678"/>
      </right>
      <top>
        <color indexed="63"/>
      </top>
      <bottom style="thin">
        <color theme="6" tint="-0.24997000396251678"/>
      </bottom>
    </border>
    <border>
      <left>
        <color indexed="63"/>
      </left>
      <right style="thin">
        <color theme="6" tint="-0.24997000396251678"/>
      </right>
      <top>
        <color indexed="63"/>
      </top>
      <bottom>
        <color indexed="63"/>
      </bottom>
    </border>
    <border>
      <left style="medium">
        <color theme="6" tint="-0.24997000396251678"/>
      </left>
      <right>
        <color indexed="63"/>
      </right>
      <top style="thin">
        <color theme="6" tint="-0.24997000396251678"/>
      </top>
      <bottom style="thin">
        <color theme="6" tint="-0.24997000396251678"/>
      </bottom>
    </border>
    <border>
      <left>
        <color indexed="63"/>
      </left>
      <right>
        <color indexed="63"/>
      </right>
      <top style="thin">
        <color theme="6" tint="-0.24997000396251678"/>
      </top>
      <bottom style="thin">
        <color theme="6" tint="-0.24997000396251678"/>
      </bottom>
    </border>
    <border>
      <left style="thin">
        <color theme="6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5" tint="-0.24997000396251678"/>
      </right>
      <top>
        <color indexed="63"/>
      </top>
      <bottom style="medium">
        <color theme="5" tint="-0.24997000396251678"/>
      </bottom>
    </border>
    <border>
      <left style="thin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6" tint="-0.24997000396251678"/>
      </left>
      <right>
        <color indexed="63"/>
      </right>
      <top style="medium">
        <color theme="6" tint="-0.24997000396251678"/>
      </top>
      <bottom style="thin">
        <color theme="6" tint="-0.4999699890613556"/>
      </bottom>
    </border>
    <border>
      <left>
        <color indexed="63"/>
      </left>
      <right>
        <color indexed="63"/>
      </right>
      <top style="medium">
        <color theme="6" tint="-0.24997000396251678"/>
      </top>
      <bottom style="thin">
        <color theme="6" tint="-0.4999699890613556"/>
      </bottom>
    </border>
    <border>
      <left>
        <color indexed="63"/>
      </left>
      <right style="medium">
        <color theme="6" tint="-0.24997000396251678"/>
      </right>
      <top style="medium">
        <color theme="6" tint="-0.24997000396251678"/>
      </top>
      <bottom style="thin">
        <color theme="6" tint="-0.4999699890613556"/>
      </bottom>
    </border>
    <border>
      <left style="thin">
        <color theme="9" tint="-0.24997000396251678"/>
      </left>
      <right>
        <color indexed="63"/>
      </right>
      <top>
        <color indexed="63"/>
      </top>
      <bottom style="medium">
        <color theme="9" tint="-0.24997000396251678"/>
      </bottom>
    </border>
    <border>
      <left>
        <color indexed="63"/>
      </left>
      <right style="thin">
        <color theme="9" tint="-0.24997000396251678"/>
      </right>
      <top>
        <color indexed="63"/>
      </top>
      <bottom style="medium">
        <color theme="9" tint="-0.24997000396251678"/>
      </bottom>
    </border>
    <border>
      <left style="medium">
        <color theme="7" tint="-0.24997000396251678"/>
      </left>
      <right>
        <color indexed="63"/>
      </right>
      <top style="medium">
        <color theme="7" tint="-0.24997000396251678"/>
      </top>
      <bottom style="thin">
        <color theme="7" tint="-0.24997000396251678"/>
      </bottom>
    </border>
    <border>
      <left>
        <color indexed="63"/>
      </left>
      <right>
        <color indexed="63"/>
      </right>
      <top style="medium">
        <color theme="7" tint="-0.24997000396251678"/>
      </top>
      <bottom style="thin">
        <color theme="7" tint="-0.24997000396251678"/>
      </bottom>
    </border>
    <border>
      <left>
        <color indexed="63"/>
      </left>
      <right style="medium">
        <color theme="7" tint="-0.24997000396251678"/>
      </right>
      <top style="medium">
        <color theme="7" tint="-0.24997000396251678"/>
      </top>
      <bottom style="thin">
        <color theme="7" tint="-0.24997000396251678"/>
      </bottom>
    </border>
    <border>
      <left>
        <color indexed="63"/>
      </left>
      <right style="thin">
        <color theme="7" tint="-0.24997000396251678"/>
      </right>
      <top>
        <color indexed="63"/>
      </top>
      <bottom>
        <color indexed="63"/>
      </bottom>
    </border>
    <border>
      <left style="thin">
        <color theme="7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7" tint="-0.24997000396251678"/>
      </left>
      <right>
        <color indexed="63"/>
      </right>
      <top>
        <color indexed="63"/>
      </top>
      <bottom style="thin">
        <color theme="7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7" tint="-0.24997000396251678"/>
      </bottom>
    </border>
    <border>
      <left>
        <color indexed="63"/>
      </left>
      <right style="thin">
        <color theme="7" tint="-0.24997000396251678"/>
      </right>
      <top>
        <color indexed="63"/>
      </top>
      <bottom style="thin">
        <color theme="7" tint="-0.24997000396251678"/>
      </bottom>
    </border>
    <border>
      <left>
        <color indexed="63"/>
      </left>
      <right style="medium">
        <color theme="7" tint="-0.24997000396251678"/>
      </right>
      <top>
        <color indexed="63"/>
      </top>
      <bottom style="thin">
        <color theme="7" tint="-0.24997000396251678"/>
      </bottom>
    </border>
    <border>
      <left style="thin">
        <color theme="7" tint="-0.24997000396251678"/>
      </left>
      <right>
        <color indexed="63"/>
      </right>
      <top>
        <color indexed="63"/>
      </top>
      <bottom style="thin">
        <color theme="7" tint="-0.24997000396251678"/>
      </bottom>
    </border>
    <border>
      <left style="thin">
        <color theme="9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9" tint="-0.24997000396251678"/>
      </right>
      <top>
        <color indexed="63"/>
      </top>
      <bottom>
        <color indexed="63"/>
      </bottom>
    </border>
    <border>
      <left style="medium">
        <color theme="9" tint="-0.24997000396251678"/>
      </left>
      <right>
        <color indexed="63"/>
      </right>
      <top>
        <color indexed="63"/>
      </top>
      <bottom style="thin">
        <color theme="9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9" tint="-0.24997000396251678"/>
      </bottom>
    </border>
    <border>
      <left>
        <color indexed="63"/>
      </left>
      <right style="medium">
        <color theme="9" tint="-0.24997000396251678"/>
      </right>
      <top>
        <color indexed="63"/>
      </top>
      <bottom style="thin">
        <color theme="9" tint="-0.24997000396251678"/>
      </bottom>
    </border>
    <border>
      <left style="thin">
        <color theme="7" tint="-0.24997000396251678"/>
      </left>
      <right>
        <color indexed="63"/>
      </right>
      <top>
        <color indexed="63"/>
      </top>
      <bottom style="medium">
        <color theme="7" tint="-0.24997000396251678"/>
      </bottom>
    </border>
    <border>
      <left>
        <color indexed="63"/>
      </left>
      <right style="thin">
        <color theme="7" tint="-0.24997000396251678"/>
      </right>
      <top>
        <color indexed="63"/>
      </top>
      <bottom style="medium">
        <color theme="7" tint="-0.24997000396251678"/>
      </bottom>
    </border>
    <border>
      <left style="thin">
        <color theme="9" tint="-0.24997000396251678"/>
      </left>
      <right>
        <color indexed="63"/>
      </right>
      <top>
        <color indexed="63"/>
      </top>
      <bottom style="thin">
        <color theme="9" tint="-0.24997000396251678"/>
      </bottom>
    </border>
    <border>
      <left>
        <color indexed="63"/>
      </left>
      <right style="thin">
        <color theme="9" tint="-0.24997000396251678"/>
      </right>
      <top>
        <color indexed="63"/>
      </top>
      <bottom style="thin">
        <color theme="9" tint="-0.24997000396251678"/>
      </bottom>
    </border>
    <border>
      <left style="medium">
        <color theme="9" tint="-0.24997000396251678"/>
      </left>
      <right>
        <color indexed="63"/>
      </right>
      <top style="thin">
        <color theme="9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9" tint="-0.24997000396251678"/>
      </top>
      <bottom>
        <color indexed="63"/>
      </bottom>
    </border>
    <border>
      <left>
        <color indexed="63"/>
      </left>
      <right style="medium">
        <color theme="9" tint="-0.24997000396251678"/>
      </right>
      <top style="thin">
        <color theme="9" tint="-0.24997000396251678"/>
      </top>
      <bottom>
        <color indexed="63"/>
      </bottom>
    </border>
    <border>
      <left>
        <color indexed="63"/>
      </left>
      <right style="medium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 style="medium">
        <color theme="5" tint="-0.24997000396251678"/>
      </left>
      <right>
        <color indexed="63"/>
      </right>
      <top style="thin">
        <color theme="5" tint="-0.24997000396251678"/>
      </top>
      <bottom style="medium">
        <color theme="5" tint="-0.24997000396251678"/>
      </bottom>
    </border>
    <border>
      <left>
        <color indexed="63"/>
      </left>
      <right>
        <color indexed="63"/>
      </right>
      <top style="thin">
        <color theme="5" tint="-0.24997000396251678"/>
      </top>
      <bottom style="medium">
        <color theme="5" tint="-0.24997000396251678"/>
      </bottom>
    </border>
    <border>
      <left>
        <color indexed="63"/>
      </left>
      <right style="medium">
        <color theme="5" tint="-0.24997000396251678"/>
      </right>
      <top style="thin">
        <color theme="5" tint="-0.24997000396251678"/>
      </top>
      <bottom style="medium">
        <color theme="5" tint="-0.24997000396251678"/>
      </bottom>
    </border>
    <border>
      <left style="thin">
        <color theme="5" tint="-0.24997000396251678"/>
      </left>
      <right>
        <color indexed="63"/>
      </right>
      <top>
        <color indexed="63"/>
      </top>
      <bottom style="thin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5" tint="-0.24997000396251678"/>
      </bottom>
    </border>
    <border>
      <left>
        <color indexed="63"/>
      </left>
      <right style="thin">
        <color theme="5" tint="-0.24997000396251678"/>
      </right>
      <top>
        <color indexed="63"/>
      </top>
      <bottom style="thin">
        <color theme="5" tint="-0.24997000396251678"/>
      </bottom>
    </border>
    <border>
      <left>
        <color indexed="63"/>
      </left>
      <right style="medium">
        <color theme="5" tint="-0.24997000396251678"/>
      </right>
      <top>
        <color indexed="63"/>
      </top>
      <bottom style="thin">
        <color theme="5" tint="-0.24997000396251678"/>
      </bottom>
    </border>
    <border>
      <left>
        <color indexed="63"/>
      </left>
      <right>
        <color indexed="63"/>
      </right>
      <top style="thin">
        <color theme="6" tint="-0.24997000396251678"/>
      </top>
      <bottom style="medium">
        <color theme="6" tint="-0.24997000396251678"/>
      </bottom>
    </border>
    <border>
      <left>
        <color indexed="63"/>
      </left>
      <right style="medium">
        <color theme="6" tint="-0.24997000396251678"/>
      </right>
      <top style="thin">
        <color theme="6" tint="-0.24997000396251678"/>
      </top>
      <bottom style="medium">
        <color theme="6" tint="-0.24997000396251678"/>
      </bottom>
    </border>
    <border>
      <left style="medium">
        <color theme="6" tint="-0.24997000396251678"/>
      </left>
      <right>
        <color indexed="63"/>
      </right>
      <top style="thin">
        <color theme="6" tint="-0.24997000396251678"/>
      </top>
      <bottom style="medium">
        <color theme="6" tint="-0.24997000396251678"/>
      </bottom>
    </border>
    <border>
      <left style="medium">
        <color theme="5" tint="-0.24997000396251678"/>
      </left>
      <right>
        <color indexed="63"/>
      </right>
      <top>
        <color indexed="63"/>
      </top>
      <bottom style="thin">
        <color theme="5" tint="-0.2499700039625167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 style="thin">
        <color theme="5" tint="-0.24997000396251678"/>
      </bottom>
    </border>
    <border>
      <left>
        <color indexed="63"/>
      </left>
      <right>
        <color indexed="63"/>
      </right>
      <top style="medium">
        <color theme="5" tint="-0.24997000396251678"/>
      </top>
      <bottom style="thin">
        <color theme="5" tint="-0.24997000396251678"/>
      </bottom>
    </border>
    <border>
      <left>
        <color indexed="63"/>
      </left>
      <right style="medium">
        <color theme="5" tint="-0.24997000396251678"/>
      </right>
      <top style="medium">
        <color theme="5" tint="-0.24997000396251678"/>
      </top>
      <bottom style="thin">
        <color theme="5" tint="-0.24997000396251678"/>
      </bottom>
    </border>
    <border>
      <left>
        <color indexed="63"/>
      </left>
      <right style="thin">
        <color theme="5" tint="-0.24997000396251678"/>
      </right>
      <top>
        <color indexed="63"/>
      </top>
      <bottom>
        <color indexed="63"/>
      </bottom>
    </border>
    <border>
      <left style="thin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7000396251678"/>
      </left>
      <right>
        <color indexed="63"/>
      </right>
      <top style="thin">
        <color theme="5" tint="-0.24997000396251678"/>
      </top>
      <bottom style="thin">
        <color theme="5" tint="-0.24997000396251678"/>
      </bottom>
    </border>
    <border>
      <left>
        <color indexed="63"/>
      </left>
      <right>
        <color indexed="63"/>
      </right>
      <top style="thin">
        <color theme="5" tint="-0.24997000396251678"/>
      </top>
      <bottom style="thin">
        <color theme="5" tint="-0.24997000396251678"/>
      </bottom>
    </border>
    <border>
      <left>
        <color indexed="63"/>
      </left>
      <right style="medium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 style="medium">
        <color theme="7" tint="-0.24997000396251678"/>
      </left>
      <right>
        <color indexed="63"/>
      </right>
      <top style="thin">
        <color theme="7" tint="-0.24997000396251678"/>
      </top>
      <bottom style="medium">
        <color theme="7" tint="-0.24997000396251678"/>
      </bottom>
    </border>
    <border>
      <left>
        <color indexed="63"/>
      </left>
      <right>
        <color indexed="63"/>
      </right>
      <top style="thin">
        <color theme="7" tint="-0.24997000396251678"/>
      </top>
      <bottom style="medium">
        <color theme="7" tint="-0.24997000396251678"/>
      </bottom>
    </border>
    <border>
      <left>
        <color indexed="63"/>
      </left>
      <right style="medium">
        <color theme="7" tint="-0.24997000396251678"/>
      </right>
      <top style="thin">
        <color theme="7" tint="-0.24997000396251678"/>
      </top>
      <bottom style="medium">
        <color theme="7" tint="-0.24997000396251678"/>
      </bottom>
    </border>
    <border>
      <left style="medium">
        <color theme="9" tint="-0.24997000396251678"/>
      </left>
      <right>
        <color indexed="63"/>
      </right>
      <top style="medium">
        <color theme="9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9" tint="-0.24997000396251678"/>
      </top>
      <bottom>
        <color indexed="63"/>
      </bottom>
    </border>
    <border>
      <left>
        <color indexed="63"/>
      </left>
      <right style="medium">
        <color theme="9" tint="-0.24997000396251678"/>
      </right>
      <top style="medium">
        <color theme="9" tint="-0.24997000396251678"/>
      </top>
      <bottom>
        <color indexed="63"/>
      </bottom>
    </border>
    <border>
      <left style="medium">
        <color theme="7" tint="-0.24997000396251678"/>
      </left>
      <right>
        <color indexed="63"/>
      </right>
      <top style="thin">
        <color theme="7" tint="-0.24997000396251678"/>
      </top>
      <bottom style="thin">
        <color theme="7" tint="-0.24997000396251678"/>
      </bottom>
    </border>
    <border>
      <left>
        <color indexed="63"/>
      </left>
      <right>
        <color indexed="63"/>
      </right>
      <top style="thin">
        <color theme="7" tint="-0.24997000396251678"/>
      </top>
      <bottom style="thin">
        <color theme="7" tint="-0.24997000396251678"/>
      </bottom>
    </border>
    <border>
      <left>
        <color indexed="63"/>
      </left>
      <right style="medium">
        <color theme="7" tint="-0.24997000396251678"/>
      </right>
      <top style="thin">
        <color theme="7" tint="-0.24997000396251678"/>
      </top>
      <bottom style="thin">
        <color theme="7" tint="-0.24997000396251678"/>
      </bottom>
    </border>
    <border>
      <left>
        <color indexed="63"/>
      </left>
      <right>
        <color indexed="63"/>
      </right>
      <top style="thin">
        <color theme="9" tint="-0.24997000396251678"/>
      </top>
      <bottom style="thin">
        <color theme="9" tint="-0.24997000396251678"/>
      </bottom>
    </border>
    <border>
      <left>
        <color indexed="63"/>
      </left>
      <right style="medium">
        <color theme="9" tint="-0.24997000396251678"/>
      </right>
      <top style="thin">
        <color theme="9" tint="-0.24997000396251678"/>
      </top>
      <bottom style="thin">
        <color theme="9" tint="-0.24997000396251678"/>
      </bottom>
    </border>
    <border>
      <left>
        <color indexed="63"/>
      </left>
      <right>
        <color indexed="63"/>
      </right>
      <top style="thin">
        <color theme="9" tint="-0.24997000396251678"/>
      </top>
      <bottom style="medium">
        <color theme="9" tint="-0.24997000396251678"/>
      </bottom>
    </border>
    <border>
      <left>
        <color indexed="63"/>
      </left>
      <right style="medium">
        <color theme="9" tint="-0.24997000396251678"/>
      </right>
      <top style="thin">
        <color theme="9" tint="-0.24997000396251678"/>
      </top>
      <bottom style="medium">
        <color theme="9" tint="-0.24997000396251678"/>
      </bottom>
    </border>
    <border>
      <left style="medium">
        <color theme="9" tint="-0.24997000396251678"/>
      </left>
      <right>
        <color indexed="63"/>
      </right>
      <top style="thin">
        <color theme="9" tint="-0.24997000396251678"/>
      </top>
      <bottom style="thin">
        <color theme="9" tint="-0.24997000396251678"/>
      </bottom>
    </border>
    <border>
      <left style="medium">
        <color theme="9" tint="-0.24997000396251678"/>
      </left>
      <right>
        <color indexed="63"/>
      </right>
      <top style="thin">
        <color theme="9" tint="-0.24997000396251678"/>
      </top>
      <bottom style="medium">
        <color theme="9" tint="-0.24997000396251678"/>
      </bottom>
    </border>
    <border>
      <left>
        <color indexed="63"/>
      </left>
      <right>
        <color indexed="63"/>
      </right>
      <top style="medium">
        <color theme="3" tint="0.39998000860214233"/>
      </top>
      <bottom style="medium">
        <color theme="3" tint="0.39998000860214233"/>
      </bottom>
    </border>
    <border>
      <left>
        <color indexed="63"/>
      </left>
      <right style="thin">
        <color theme="9" tint="-0.24997000396251678"/>
      </right>
      <top style="thin">
        <color theme="9" tint="-0.24997000396251678"/>
      </top>
      <bottom style="thin">
        <color theme="9" tint="-0.24997000396251678"/>
      </bottom>
    </border>
    <border>
      <left style="thin">
        <color theme="9" tint="-0.24997000396251678"/>
      </left>
      <right>
        <color indexed="63"/>
      </right>
      <top style="thin">
        <color theme="9" tint="-0.24997000396251678"/>
      </top>
      <bottom style="thin">
        <color theme="9" tint="-0.24997000396251678"/>
      </bottom>
    </border>
    <border>
      <left style="thin">
        <color theme="7" tint="-0.24997000396251678"/>
      </left>
      <right>
        <color indexed="63"/>
      </right>
      <top style="thin">
        <color theme="7" tint="-0.24997000396251678"/>
      </top>
      <bottom style="thin">
        <color theme="7" tint="-0.2499700039625167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>
        <color indexed="63"/>
      </right>
      <top style="medium"/>
      <bottom style="thin">
        <color theme="3" tint="0.3999499976634979"/>
      </bottom>
    </border>
    <border>
      <left>
        <color indexed="63"/>
      </left>
      <right>
        <color indexed="63"/>
      </right>
      <top style="medium"/>
      <bottom style="thin">
        <color theme="3" tint="0.3999499976634979"/>
      </bottom>
    </border>
    <border>
      <left>
        <color indexed="63"/>
      </left>
      <right style="thin">
        <color theme="3" tint="0.3999499976634979"/>
      </right>
      <top style="medium"/>
      <bottom style="thin">
        <color theme="3" tint="0.3999499976634979"/>
      </bottom>
    </border>
    <border>
      <left>
        <color indexed="63"/>
      </left>
      <right>
        <color indexed="63"/>
      </right>
      <top style="medium">
        <color theme="3" tint="0.3999499976634979"/>
      </top>
      <bottom style="medium">
        <color theme="3" tint="0.39998000860214233"/>
      </bottom>
    </border>
    <border>
      <left style="thin">
        <color theme="3" tint="0.3999499976634979"/>
      </left>
      <right style="medium"/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medium"/>
    </border>
    <border>
      <left style="medium"/>
      <right style="thin">
        <color theme="3" tint="0.3999499976634979"/>
      </right>
      <top style="thin">
        <color theme="3" tint="0.3999499976634979"/>
      </top>
      <bottom style="medium"/>
    </border>
    <border>
      <left style="thin">
        <color theme="3" tint="0.3999499976634979"/>
      </left>
      <right style="medium"/>
      <top style="thin">
        <color theme="3" tint="0.3999499976634979"/>
      </top>
      <bottom style="medium"/>
    </border>
    <border>
      <left style="thin">
        <color theme="3" tint="0.3999499976634979"/>
      </left>
      <right style="medium"/>
      <top style="medium"/>
      <bottom style="thin">
        <color theme="3" tint="0.3999499976634979"/>
      </bottom>
    </border>
    <border>
      <left>
        <color indexed="63"/>
      </left>
      <right style="medium">
        <color theme="2" tint="-0.8999800086021423"/>
      </right>
      <top>
        <color indexed="63"/>
      </top>
      <bottom>
        <color indexed="63"/>
      </bottom>
    </border>
    <border>
      <left style="medium">
        <color theme="9" tint="-0.24997000396251678"/>
      </left>
      <right>
        <color indexed="63"/>
      </right>
      <top style="medium">
        <color theme="9" tint="-0.24997000396251678"/>
      </top>
      <bottom style="thin">
        <color theme="9" tint="-0.24997000396251678"/>
      </bottom>
    </border>
    <border>
      <left>
        <color indexed="63"/>
      </left>
      <right>
        <color indexed="63"/>
      </right>
      <top style="medium">
        <color theme="9" tint="-0.24997000396251678"/>
      </top>
      <bottom style="thin">
        <color theme="9" tint="-0.24997000396251678"/>
      </bottom>
    </border>
    <border>
      <left>
        <color indexed="63"/>
      </left>
      <right style="medium">
        <color theme="9" tint="-0.24997000396251678"/>
      </right>
      <top style="medium">
        <color theme="9" tint="-0.24997000396251678"/>
      </top>
      <bottom style="thin">
        <color theme="9" tint="-0.24997000396251678"/>
      </bottom>
    </border>
    <border>
      <left style="medium">
        <color theme="2" tint="-0.8999800086021423"/>
      </left>
      <right>
        <color indexed="63"/>
      </right>
      <top style="medium">
        <color theme="2" tint="-0.8999800086021423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8999800086021423"/>
      </top>
      <bottom>
        <color indexed="63"/>
      </bottom>
    </border>
    <border>
      <left>
        <color indexed="63"/>
      </left>
      <right style="medium">
        <color theme="2" tint="-0.8999800086021423"/>
      </right>
      <top style="medium">
        <color theme="2" tint="-0.899980008602142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 style="medium"/>
    </border>
    <border>
      <left>
        <color indexed="63"/>
      </left>
      <right style="medium"/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>
        <color indexed="63"/>
      </right>
      <top>
        <color indexed="63"/>
      </top>
      <bottom style="medium"/>
    </border>
    <border>
      <left style="thin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 style="thin">
        <color theme="3" tint="0.3999499976634979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499976634979"/>
      </bottom>
    </border>
    <border>
      <left>
        <color indexed="63"/>
      </left>
      <right style="medium"/>
      <top>
        <color indexed="63"/>
      </top>
      <bottom style="thin">
        <color theme="3" tint="0.3999499976634979"/>
      </bottom>
    </border>
    <border>
      <left style="medium">
        <color theme="3" tint="0.39998000860214233"/>
      </left>
      <right>
        <color indexed="63"/>
      </right>
      <top>
        <color indexed="63"/>
      </top>
      <bottom style="medium">
        <color theme="3" tint="0.3999499976634979"/>
      </bottom>
    </border>
    <border>
      <left>
        <color indexed="63"/>
      </left>
      <right>
        <color indexed="63"/>
      </right>
      <top>
        <color indexed="63"/>
      </top>
      <bottom style="medium">
        <color theme="3" tint="0.3999499976634979"/>
      </bottom>
    </border>
    <border>
      <left>
        <color indexed="63"/>
      </left>
      <right style="medium">
        <color theme="3" tint="0.39998000860214233"/>
      </right>
      <top>
        <color indexed="63"/>
      </top>
      <bottom style="medium">
        <color theme="3" tint="0.3999499976634979"/>
      </bottom>
    </border>
    <border>
      <left style="thin">
        <color theme="3" tint="0.3999499976634979"/>
      </left>
      <right>
        <color indexed="63"/>
      </right>
      <top style="thin">
        <color theme="3" tint="0.3999499976634979"/>
      </top>
      <bottom style="medium"/>
    </border>
    <border>
      <left>
        <color indexed="63"/>
      </left>
      <right>
        <color indexed="63"/>
      </right>
      <top style="thin">
        <color theme="3" tint="0.3999499976634979"/>
      </top>
      <bottom style="medium"/>
    </border>
    <border>
      <left>
        <color indexed="63"/>
      </left>
      <right style="medium"/>
      <top style="thin">
        <color theme="3" tint="0.3999499976634979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 style="thin">
        <color theme="3" tint="0.3999499976634979"/>
      </bottom>
    </border>
    <border>
      <left style="medium"/>
      <right>
        <color indexed="63"/>
      </right>
      <top style="thin">
        <color theme="3" tint="0.3999499976634979"/>
      </top>
      <bottom style="thin">
        <color theme="3" tint="0.3999499976634979"/>
      </bottom>
    </border>
    <border>
      <left>
        <color indexed="63"/>
      </left>
      <right>
        <color indexed="63"/>
      </right>
      <top style="thin">
        <color rgb="FFFF9F9F"/>
      </top>
      <bottom>
        <color indexed="63"/>
      </bottom>
    </border>
    <border>
      <left>
        <color indexed="63"/>
      </left>
      <right style="medium">
        <color theme="3" tint="0.39998000860214233"/>
      </right>
      <top style="thin">
        <color rgb="FFFF9F9F"/>
      </top>
      <bottom>
        <color indexed="63"/>
      </bottom>
    </border>
    <border>
      <left>
        <color indexed="63"/>
      </left>
      <right style="medium">
        <color theme="3" tint="0.39998000860214233"/>
      </right>
      <top>
        <color indexed="63"/>
      </top>
      <bottom style="thin">
        <color theme="9" tint="-0.24997000396251678"/>
      </bottom>
    </border>
    <border>
      <left style="thin">
        <color theme="7" tint="-0.24997000396251678"/>
      </left>
      <right>
        <color indexed="63"/>
      </right>
      <top style="thin">
        <color theme="6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6" tint="-0.24997000396251678"/>
      </top>
      <bottom>
        <color indexed="63"/>
      </bottom>
    </border>
    <border>
      <left>
        <color indexed="63"/>
      </left>
      <right style="medium">
        <color theme="6" tint="-0.24997000396251678"/>
      </right>
      <top style="thin">
        <color theme="6" tint="-0.24997000396251678"/>
      </top>
      <bottom>
        <color indexed="63"/>
      </bottom>
    </border>
    <border>
      <left>
        <color indexed="63"/>
      </left>
      <right style="medium">
        <color theme="3" tint="0.39998000860214233"/>
      </right>
      <top style="medium">
        <color theme="3" tint="0.3999499976634979"/>
      </top>
      <bottom>
        <color indexed="63"/>
      </bottom>
    </border>
    <border>
      <left style="medium">
        <color theme="3" tint="0.3999499976634979"/>
      </left>
      <right>
        <color indexed="63"/>
      </right>
      <top>
        <color indexed="63"/>
      </top>
      <bottom style="medium">
        <color theme="3" tint="0.3999499976634979"/>
      </bottom>
    </border>
    <border>
      <left style="thin">
        <color theme="5" tint="-0.24997000396251678"/>
      </left>
      <right>
        <color indexed="63"/>
      </right>
      <top style="thin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5" tint="-0.24997000396251678"/>
      </top>
      <bottom>
        <color indexed="63"/>
      </bottom>
    </border>
    <border>
      <left>
        <color indexed="63"/>
      </left>
      <right style="thin">
        <color theme="5" tint="-0.24997000396251678"/>
      </right>
      <top style="thin">
        <color theme="5" tint="-0.24997000396251678"/>
      </top>
      <bottom>
        <color indexed="63"/>
      </bottom>
    </border>
    <border>
      <left style="thin">
        <color theme="6" tint="-0.24997000396251678"/>
      </left>
      <right>
        <color indexed="63"/>
      </right>
      <top style="thin">
        <color theme="6" tint="-0.24997000396251678"/>
      </top>
      <bottom>
        <color indexed="63"/>
      </bottom>
    </border>
    <border>
      <left>
        <color indexed="63"/>
      </left>
      <right style="thin">
        <color theme="7" tint="-0.24997000396251678"/>
      </right>
      <top style="thin">
        <color theme="6" tint="-0.24997000396251678"/>
      </top>
      <bottom>
        <color indexed="63"/>
      </bottom>
    </border>
    <border>
      <left>
        <color indexed="63"/>
      </left>
      <right style="thin">
        <color theme="7" tint="-0.24997000396251678"/>
      </right>
      <top>
        <color indexed="63"/>
      </top>
      <bottom style="thin">
        <color theme="6" tint="-0.24997000396251678"/>
      </bottom>
    </border>
    <border>
      <left style="thin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theme="8" tint="-0.24997000396251678"/>
      </left>
      <right>
        <color indexed="63"/>
      </right>
      <top style="thin">
        <color theme="8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8" tint="-0.24997000396251678"/>
      </top>
      <bottom>
        <color indexed="63"/>
      </bottom>
    </border>
    <border>
      <left>
        <color indexed="63"/>
      </left>
      <right style="thin">
        <color theme="8" tint="-0.24997000396251678"/>
      </right>
      <top style="thin">
        <color theme="8" tint="-0.24997000396251678"/>
      </top>
      <bottom>
        <color indexed="63"/>
      </bottom>
    </border>
    <border>
      <left style="thin">
        <color theme="8" tint="-0.24997000396251678"/>
      </left>
      <right>
        <color indexed="63"/>
      </right>
      <top>
        <color indexed="63"/>
      </top>
      <bottom style="thin">
        <color theme="8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8" tint="-0.24997000396251678"/>
      </bottom>
    </border>
    <border>
      <left>
        <color indexed="63"/>
      </left>
      <right style="thin">
        <color theme="8" tint="-0.24997000396251678"/>
      </right>
      <top>
        <color indexed="63"/>
      </top>
      <bottom style="thin">
        <color theme="8" tint="-0.24997000396251678"/>
      </bottom>
    </border>
    <border>
      <left style="medium">
        <color theme="8" tint="-0.24997000396251678"/>
      </left>
      <right>
        <color indexed="63"/>
      </right>
      <top style="thin">
        <color theme="8" tint="-0.24997000396251678"/>
      </top>
      <bottom style="thin">
        <color theme="8" tint="-0.24997000396251678"/>
      </bottom>
    </border>
    <border>
      <left>
        <color indexed="63"/>
      </left>
      <right>
        <color indexed="63"/>
      </right>
      <top style="thin">
        <color theme="8" tint="-0.24997000396251678"/>
      </top>
      <bottom style="thin">
        <color theme="8" tint="-0.24997000396251678"/>
      </bottom>
    </border>
    <border>
      <left>
        <color indexed="63"/>
      </left>
      <right style="medium">
        <color theme="8" tint="-0.24997000396251678"/>
      </right>
      <top style="thin">
        <color theme="8" tint="-0.24997000396251678"/>
      </top>
      <bottom style="thin">
        <color theme="8" tint="-0.24997000396251678"/>
      </bottom>
    </border>
    <border>
      <left style="medium">
        <color theme="9" tint="-0.24997000396251678"/>
      </left>
      <right style="medium">
        <color theme="7" tint="-0.24997000396251678"/>
      </right>
      <top>
        <color indexed="63"/>
      </top>
      <bottom>
        <color indexed="63"/>
      </bottom>
    </border>
    <border>
      <left style="medium">
        <color theme="8" tint="-0.24997000396251678"/>
      </left>
      <right style="thin">
        <color theme="9" tint="-0.24997000396251678"/>
      </right>
      <top>
        <color indexed="63"/>
      </top>
      <bottom>
        <color indexed="63"/>
      </bottom>
    </border>
    <border>
      <left style="thin">
        <color theme="9" tint="-0.24997000396251678"/>
      </left>
      <right style="thin">
        <color theme="9" tint="-0.24997000396251678"/>
      </right>
      <top>
        <color indexed="63"/>
      </top>
      <bottom>
        <color indexed="63"/>
      </bottom>
    </border>
    <border>
      <left style="thin">
        <color theme="9" tint="-0.24997000396251678"/>
      </left>
      <right style="medium">
        <color theme="8" tint="-0.24997000396251678"/>
      </right>
      <top>
        <color indexed="63"/>
      </top>
      <bottom>
        <color indexed="63"/>
      </bottom>
    </border>
    <border>
      <left style="medium">
        <color theme="8" tint="-0.24997000396251678"/>
      </left>
      <right>
        <color indexed="63"/>
      </right>
      <top style="thin">
        <color theme="8" tint="-0.24997000396251678"/>
      </top>
      <bottom>
        <color indexed="63"/>
      </bottom>
    </border>
    <border>
      <left>
        <color indexed="63"/>
      </left>
      <right style="medium">
        <color theme="8" tint="-0.24997000396251678"/>
      </right>
      <top style="thin">
        <color theme="8" tint="-0.24997000396251678"/>
      </top>
      <bottom>
        <color indexed="63"/>
      </bottom>
    </border>
    <border>
      <left style="medium">
        <color theme="8" tint="-0.24997000396251678"/>
      </left>
      <right>
        <color indexed="63"/>
      </right>
      <top>
        <color indexed="63"/>
      </top>
      <bottom style="thin">
        <color theme="8" tint="-0.24997000396251678"/>
      </bottom>
    </border>
    <border>
      <left style="thin">
        <color theme="8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8" tint="-0.24997000396251678"/>
      </right>
      <top>
        <color indexed="63"/>
      </top>
      <bottom style="thin">
        <color theme="8" tint="-0.24997000396251678"/>
      </bottom>
    </border>
    <border>
      <left style="thin">
        <color theme="8" tint="-0.24997000396251678"/>
      </left>
      <right>
        <color indexed="63"/>
      </right>
      <top style="thin">
        <color theme="8" tint="-0.24997000396251678"/>
      </top>
      <bottom style="thin">
        <color theme="8" tint="-0.24997000396251678"/>
      </bottom>
    </border>
    <border>
      <left>
        <color indexed="63"/>
      </left>
      <right style="thin">
        <color theme="8" tint="-0.24997000396251678"/>
      </right>
      <top style="thin">
        <color theme="8" tint="-0.24997000396251678"/>
      </top>
      <bottom style="thin">
        <color theme="8" tint="-0.24997000396251678"/>
      </bottom>
    </border>
    <border>
      <left style="medium">
        <color theme="7" tint="-0.24997000396251678"/>
      </left>
      <right>
        <color indexed="63"/>
      </right>
      <top style="thin">
        <color theme="8" tint="-0.24997000396251678"/>
      </top>
      <bottom>
        <color indexed="63"/>
      </bottom>
    </border>
    <border>
      <left>
        <color indexed="63"/>
      </left>
      <right style="medium">
        <color theme="7" tint="-0.24997000396251678"/>
      </right>
      <top style="thin">
        <color theme="8" tint="-0.24997000396251678"/>
      </top>
      <bottom>
        <color indexed="63"/>
      </bottom>
    </border>
    <border>
      <left style="medium">
        <color theme="9" tint="-0.24997000396251678"/>
      </left>
      <right style="thin">
        <color theme="9" tint="-0.24997000396251678"/>
      </right>
      <top style="thin">
        <color theme="9" tint="-0.24997000396251678"/>
      </top>
      <bottom>
        <color indexed="63"/>
      </bottom>
    </border>
    <border>
      <left style="thin">
        <color theme="9" tint="-0.24997000396251678"/>
      </left>
      <right style="thin">
        <color theme="9" tint="-0.24997000396251678"/>
      </right>
      <top style="thin">
        <color theme="9" tint="-0.24997000396251678"/>
      </top>
      <bottom>
        <color indexed="63"/>
      </bottom>
    </border>
    <border>
      <left style="thin">
        <color theme="9" tint="-0.24997000396251678"/>
      </left>
      <right style="medium">
        <color theme="9" tint="-0.24997000396251678"/>
      </right>
      <top style="thin">
        <color theme="9" tint="-0.24997000396251678"/>
      </top>
      <bottom>
        <color indexed="63"/>
      </bottom>
    </border>
    <border>
      <left style="medium">
        <color theme="7" tint="-0.24997000396251678"/>
      </left>
      <right style="thin">
        <color theme="7" tint="-0.24997000396251678"/>
      </right>
      <top style="thin">
        <color theme="7" tint="-0.24997000396251678"/>
      </top>
      <bottom style="thin">
        <color theme="7" tint="-0.24997000396251678"/>
      </bottom>
    </border>
    <border>
      <left style="thin">
        <color theme="7" tint="-0.24997000396251678"/>
      </left>
      <right style="thin">
        <color theme="7" tint="-0.24997000396251678"/>
      </right>
      <top style="thin">
        <color theme="7" tint="-0.24997000396251678"/>
      </top>
      <bottom style="thin">
        <color theme="7" tint="-0.24997000396251678"/>
      </bottom>
    </border>
    <border>
      <left style="thin">
        <color theme="7" tint="-0.24997000396251678"/>
      </left>
      <right style="medium">
        <color theme="7" tint="-0.24997000396251678"/>
      </right>
      <top style="thin">
        <color theme="7" tint="-0.24997000396251678"/>
      </top>
      <bottom style="thin">
        <color theme="7" tint="-0.24997000396251678"/>
      </bottom>
    </border>
    <border>
      <left style="thin">
        <color theme="9" tint="-0.24997000396251678"/>
      </left>
      <right>
        <color indexed="63"/>
      </right>
      <top style="thin">
        <color theme="9" tint="-0.24997000396251678"/>
      </top>
      <bottom>
        <color indexed="63"/>
      </bottom>
    </border>
    <border>
      <left>
        <color indexed="63"/>
      </left>
      <right style="thin">
        <color theme="9" tint="-0.24997000396251678"/>
      </right>
      <top style="thin">
        <color theme="9" tint="-0.24997000396251678"/>
      </top>
      <bottom>
        <color indexed="63"/>
      </bottom>
    </border>
    <border>
      <left style="thin">
        <color theme="9" tint="-0.24997000396251678"/>
      </left>
      <right style="thin">
        <color theme="8" tint="-0.24997000396251678"/>
      </right>
      <top style="thin">
        <color theme="9" tint="-0.24997000396251678"/>
      </top>
      <bottom style="thin">
        <color theme="9" tint="-0.24997000396251678"/>
      </bottom>
    </border>
    <border>
      <left style="thin">
        <color theme="8" tint="-0.24997000396251678"/>
      </left>
      <right style="thin">
        <color theme="8" tint="-0.24997000396251678"/>
      </right>
      <top style="thin">
        <color theme="9" tint="-0.24997000396251678"/>
      </top>
      <bottom style="thin">
        <color theme="9" tint="-0.24997000396251678"/>
      </bottom>
    </border>
    <border>
      <left style="thin">
        <color theme="8" tint="-0.24997000396251678"/>
      </left>
      <right style="thin">
        <color theme="9" tint="-0.24997000396251678"/>
      </right>
      <top style="thin">
        <color theme="9" tint="-0.24997000396251678"/>
      </top>
      <bottom style="thin">
        <color theme="9" tint="-0.24997000396251678"/>
      </bottom>
    </border>
    <border>
      <left style="medium">
        <color theme="7" tint="-0.24997000396251678"/>
      </left>
      <right>
        <color indexed="63"/>
      </right>
      <top style="thin">
        <color theme="7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7" tint="-0.24997000396251678"/>
      </top>
      <bottom>
        <color indexed="63"/>
      </bottom>
    </border>
    <border>
      <left style="thin">
        <color theme="7" tint="-0.24997000396251678"/>
      </left>
      <right>
        <color indexed="63"/>
      </right>
      <top style="thin">
        <color theme="7" tint="-0.24997000396251678"/>
      </top>
      <bottom>
        <color indexed="63"/>
      </bottom>
    </border>
    <border>
      <left>
        <color indexed="63"/>
      </left>
      <right style="thin">
        <color theme="7" tint="-0.24997000396251678"/>
      </right>
      <top style="thin">
        <color theme="7" tint="-0.24997000396251678"/>
      </top>
      <bottom>
        <color indexed="63"/>
      </bottom>
    </border>
    <border>
      <left>
        <color indexed="63"/>
      </left>
      <right style="medium">
        <color theme="7" tint="-0.24997000396251678"/>
      </right>
      <top style="thin">
        <color theme="7" tint="-0.24997000396251678"/>
      </top>
      <bottom>
        <color indexed="63"/>
      </bottom>
    </border>
    <border>
      <left style="thin">
        <color theme="7" tint="-0.24997000396251678"/>
      </left>
      <right style="thin">
        <color theme="8" tint="-0.24997000396251678"/>
      </right>
      <top style="thin">
        <color theme="7" tint="-0.24997000396251678"/>
      </top>
      <bottom style="thin">
        <color theme="7" tint="-0.24997000396251678"/>
      </bottom>
    </border>
    <border>
      <left style="thin">
        <color theme="8" tint="-0.24997000396251678"/>
      </left>
      <right style="thin">
        <color theme="8" tint="-0.24997000396251678"/>
      </right>
      <top style="thin">
        <color theme="7" tint="-0.24997000396251678"/>
      </top>
      <bottom style="thin">
        <color theme="7" tint="-0.24997000396251678"/>
      </bottom>
    </border>
    <border>
      <left style="thin">
        <color theme="8" tint="-0.24997000396251678"/>
      </left>
      <right style="thin">
        <color theme="7" tint="-0.24997000396251678"/>
      </right>
      <top style="thin">
        <color theme="7" tint="-0.24997000396251678"/>
      </top>
      <bottom style="thin">
        <color theme="7" tint="-0.24997000396251678"/>
      </bottom>
    </border>
    <border>
      <left>
        <color indexed="63"/>
      </left>
      <right style="thin">
        <color theme="7" tint="-0.24997000396251678"/>
      </right>
      <top style="thin">
        <color theme="7" tint="-0.24997000396251678"/>
      </top>
      <bottom style="thin">
        <color theme="7" tint="-0.24997000396251678"/>
      </bottom>
    </border>
    <border>
      <left style="medium">
        <color theme="5" tint="-0.24997000396251678"/>
      </left>
      <right style="thin">
        <color theme="9" tint="-0.24997000396251678"/>
      </right>
      <top style="thin">
        <color theme="5" tint="-0.24997000396251678"/>
      </top>
      <bottom>
        <color indexed="63"/>
      </bottom>
    </border>
    <border>
      <left style="thin">
        <color theme="9" tint="-0.24997000396251678"/>
      </left>
      <right style="thin">
        <color theme="9" tint="-0.24997000396251678"/>
      </right>
      <top style="thin">
        <color theme="5" tint="-0.24997000396251678"/>
      </top>
      <bottom>
        <color indexed="63"/>
      </bottom>
    </border>
    <border>
      <left style="thin">
        <color theme="9" tint="-0.24997000396251678"/>
      </left>
      <right style="medium">
        <color theme="5" tint="-0.24997000396251678"/>
      </right>
      <top style="thin">
        <color theme="5" tint="-0.24997000396251678"/>
      </top>
      <bottom>
        <color indexed="63"/>
      </bottom>
    </border>
    <border>
      <left style="medium">
        <color theme="6" tint="-0.24997000396251678"/>
      </left>
      <right>
        <color indexed="63"/>
      </right>
      <top style="medium">
        <color theme="6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6" tint="-0.24997000396251678"/>
      </top>
      <bottom>
        <color indexed="63"/>
      </bottom>
    </border>
    <border>
      <left>
        <color indexed="63"/>
      </left>
      <right style="medium">
        <color theme="6" tint="-0.24997000396251678"/>
      </right>
      <top style="medium">
        <color theme="6" tint="-0.24997000396251678"/>
      </top>
      <bottom>
        <color indexed="63"/>
      </bottom>
    </border>
    <border>
      <left style="medium">
        <color theme="6" tint="-0.24997000396251678"/>
      </left>
      <right style="thin">
        <color theme="7" tint="-0.24997000396251678"/>
      </right>
      <top>
        <color indexed="63"/>
      </top>
      <bottom>
        <color indexed="63"/>
      </bottom>
    </border>
    <border>
      <left style="thin">
        <color theme="7" tint="-0.24997000396251678"/>
      </left>
      <right style="thin">
        <color theme="7" tint="-0.24997000396251678"/>
      </right>
      <top>
        <color indexed="63"/>
      </top>
      <bottom>
        <color indexed="63"/>
      </bottom>
    </border>
    <border>
      <left style="thin">
        <color theme="7" tint="-0.24997000396251678"/>
      </left>
      <right style="medium">
        <color theme="6" tint="-0.24997000396251678"/>
      </right>
      <top>
        <color indexed="63"/>
      </top>
      <bottom>
        <color indexed="63"/>
      </bottom>
    </border>
    <border>
      <left>
        <color indexed="63"/>
      </left>
      <right style="thin">
        <color theme="7" tint="-0.24997000396251678"/>
      </right>
      <top style="thin">
        <color theme="6" tint="-0.24997000396251678"/>
      </top>
      <bottom style="thin">
        <color theme="6" tint="-0.24997000396251678"/>
      </bottom>
    </border>
    <border>
      <left style="thin">
        <color theme="7" tint="-0.24997000396251678"/>
      </left>
      <right>
        <color indexed="63"/>
      </right>
      <top style="thin">
        <color theme="6" tint="-0.24997000396251678"/>
      </top>
      <bottom style="thin">
        <color theme="6" tint="-0.24997000396251678"/>
      </bottom>
    </border>
    <border>
      <left style="medium">
        <color theme="6" tint="-0.24997000396251678"/>
      </left>
      <right>
        <color indexed="63"/>
      </right>
      <top style="thin">
        <color theme="6" tint="-0.24997000396251678"/>
      </top>
      <bottom>
        <color indexed="63"/>
      </bottom>
    </border>
    <border>
      <left>
        <color indexed="63"/>
      </left>
      <right style="thin">
        <color theme="6" tint="-0.24997000396251678"/>
      </right>
      <top style="thin">
        <color theme="6" tint="-0.24997000396251678"/>
      </top>
      <bottom>
        <color indexed="63"/>
      </bottom>
    </border>
    <border>
      <left>
        <color indexed="63"/>
      </left>
      <right style="thin">
        <color theme="8" tint="-0.24997000396251678"/>
      </right>
      <top>
        <color indexed="63"/>
      </top>
      <bottom style="thin">
        <color theme="5" tint="-0.24997000396251678"/>
      </bottom>
    </border>
    <border>
      <left style="thin">
        <color theme="8" tint="-0.24997000396251678"/>
      </left>
      <right style="thin">
        <color theme="8" tint="-0.24997000396251678"/>
      </right>
      <top>
        <color indexed="63"/>
      </top>
      <bottom style="thin">
        <color theme="5" tint="-0.24997000396251678"/>
      </bottom>
    </border>
    <border>
      <left style="thin">
        <color theme="8" tint="-0.24997000396251678"/>
      </left>
      <right>
        <color indexed="63"/>
      </right>
      <top>
        <color indexed="63"/>
      </top>
      <bottom style="thin">
        <color theme="5" tint="-0.24997000396251678"/>
      </bottom>
    </border>
    <border>
      <left style="thin">
        <color theme="6" tint="-0.24997000396251678"/>
      </left>
      <right style="thin">
        <color theme="8" tint="-0.24997000396251678"/>
      </right>
      <top style="thin">
        <color theme="6" tint="-0.24997000396251678"/>
      </top>
      <bottom style="thin">
        <color theme="6" tint="-0.24997000396251678"/>
      </bottom>
    </border>
    <border>
      <left style="thin">
        <color theme="8" tint="-0.24997000396251678"/>
      </left>
      <right style="thin">
        <color theme="8" tint="-0.24997000396251678"/>
      </right>
      <top style="thin">
        <color theme="6" tint="-0.24997000396251678"/>
      </top>
      <bottom style="thin">
        <color theme="6" tint="-0.24997000396251678"/>
      </bottom>
    </border>
    <border>
      <left style="thin">
        <color theme="8" tint="-0.24997000396251678"/>
      </left>
      <right style="thin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 style="medium">
        <color theme="5" tint="-0.24997000396251678"/>
      </left>
      <right style="medium">
        <color theme="6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>
        <color indexed="63"/>
      </right>
      <top style="thin">
        <color theme="5" tint="-0.24997000396251678"/>
      </top>
      <bottom>
        <color indexed="63"/>
      </bottom>
    </border>
    <border>
      <left>
        <color indexed="63"/>
      </left>
      <right style="medium">
        <color theme="5" tint="-0.24997000396251678"/>
      </right>
      <top style="thin">
        <color theme="5" tint="-0.24997000396251678"/>
      </top>
      <bottom>
        <color indexed="63"/>
      </bottom>
    </border>
    <border>
      <left style="medium">
        <color theme="8" tint="-0.24997000396251678"/>
      </left>
      <right>
        <color indexed="63"/>
      </right>
      <top style="medium">
        <color theme="8" tint="-0.24997000396251678"/>
      </top>
      <bottom style="thin">
        <color theme="8" tint="-0.24997000396251678"/>
      </bottom>
    </border>
    <border>
      <left>
        <color indexed="63"/>
      </left>
      <right>
        <color indexed="63"/>
      </right>
      <top style="medium">
        <color theme="8" tint="-0.24997000396251678"/>
      </top>
      <bottom style="thin">
        <color theme="8" tint="-0.24997000396251678"/>
      </bottom>
    </border>
    <border>
      <left>
        <color indexed="63"/>
      </left>
      <right style="medium">
        <color theme="8" tint="-0.24997000396251678"/>
      </right>
      <top style="medium">
        <color theme="8" tint="-0.24997000396251678"/>
      </top>
      <bottom style="thin">
        <color theme="8" tint="-0.24997000396251678"/>
      </bottom>
    </border>
    <border>
      <left style="medium">
        <color theme="7" tint="-0.24997000396251678"/>
      </left>
      <right>
        <color indexed="63"/>
      </right>
      <top style="medium">
        <color theme="7" tint="-0.24997000396251678"/>
      </top>
      <bottom style="thin">
        <color theme="8" tint="-0.24997000396251678"/>
      </bottom>
    </border>
    <border>
      <left>
        <color indexed="63"/>
      </left>
      <right>
        <color indexed="63"/>
      </right>
      <top style="medium">
        <color theme="7" tint="-0.24997000396251678"/>
      </top>
      <bottom style="thin">
        <color theme="8" tint="-0.24997000396251678"/>
      </bottom>
    </border>
    <border>
      <left>
        <color indexed="63"/>
      </left>
      <right style="medium">
        <color theme="7" tint="-0.24997000396251678"/>
      </right>
      <top style="medium">
        <color theme="7" tint="-0.24997000396251678"/>
      </top>
      <bottom style="thin">
        <color theme="8" tint="-0.24997000396251678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>
        <color indexed="63"/>
      </right>
      <top style="thin">
        <color rgb="FF0070C0"/>
      </top>
      <bottom style="thin">
        <color rgb="FF0070C0"/>
      </bottom>
    </border>
    <border>
      <left>
        <color indexed="63"/>
      </left>
      <right style="medium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 style="medium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 style="thin">
        <color theme="9" tint="-0.24997000396251678"/>
      </right>
      <top style="thin">
        <color rgb="FF0070C0"/>
      </top>
      <bottom style="thin">
        <color rgb="FF0070C0"/>
      </bottom>
    </border>
    <border>
      <left style="thin">
        <color theme="9" tint="-0.24997000396251678"/>
      </left>
      <right style="thin">
        <color theme="9" tint="-0.24997000396251678"/>
      </right>
      <top style="thin">
        <color rgb="FF0070C0"/>
      </top>
      <bottom style="thin">
        <color rgb="FF0070C0"/>
      </bottom>
    </border>
    <border>
      <left style="thin">
        <color theme="9" tint="-0.24997000396251678"/>
      </left>
      <right style="medium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 style="medium">
        <color rgb="FF0070C0"/>
      </right>
      <top style="thin">
        <color rgb="FF0070C0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 style="medium">
        <color rgb="FF0070C0"/>
      </right>
      <top>
        <color indexed="63"/>
      </top>
      <bottom style="thin">
        <color rgb="FF0070C0"/>
      </bottom>
    </border>
    <border>
      <left style="medium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 style="medium">
        <color theme="0"/>
      </left>
      <right style="thin">
        <color theme="9" tint="0.39998000860214233"/>
      </right>
      <top style="medium">
        <color theme="1" tint="0.24998000264167786"/>
      </top>
      <bottom style="thin">
        <color theme="9" tint="0.39998000860214233"/>
      </bottom>
    </border>
    <border>
      <left style="thin">
        <color theme="9" tint="0.39998000860214233"/>
      </left>
      <right style="thin">
        <color theme="9" tint="0.39998000860214233"/>
      </right>
      <top style="medium">
        <color theme="1" tint="0.24998000264167786"/>
      </top>
      <bottom style="thin">
        <color theme="9" tint="0.39998000860214233"/>
      </bottom>
    </border>
    <border>
      <left style="thin">
        <color theme="9" tint="0.39998000860214233"/>
      </left>
      <right style="medium">
        <color theme="1" tint="0.24998000264167786"/>
      </right>
      <top style="medium">
        <color theme="1" tint="0.24998000264167786"/>
      </top>
      <bottom style="thin">
        <color theme="9" tint="0.39998000860214233"/>
      </bottom>
    </border>
    <border>
      <left style="medium">
        <color theme="0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  <border>
      <left style="thin">
        <color theme="9" tint="0.39998000860214233"/>
      </left>
      <right style="medium">
        <color theme="1" tint="0.24998000264167786"/>
      </right>
      <top style="thin">
        <color theme="9" tint="0.39998000860214233"/>
      </top>
      <bottom style="thin">
        <color theme="9" tint="0.39998000860214233"/>
      </bottom>
    </border>
    <border>
      <left>
        <color indexed="63"/>
      </left>
      <right>
        <color indexed="63"/>
      </right>
      <top style="medium">
        <color theme="1" tint="0.24998000264167786"/>
      </top>
      <bottom style="thin">
        <color theme="9" tint="-0.24997000396251678"/>
      </bottom>
    </border>
    <border>
      <left>
        <color indexed="63"/>
      </left>
      <right style="medium">
        <color theme="0"/>
      </right>
      <top style="medium">
        <color theme="1" tint="0.24998000264167786"/>
      </top>
      <bottom style="thin">
        <color theme="9" tint="-0.24997000396251678"/>
      </bottom>
    </border>
    <border>
      <left style="medium">
        <color theme="0"/>
      </left>
      <right>
        <color indexed="63"/>
      </right>
      <top style="thin">
        <color theme="9" tint="0.39998000860214233"/>
      </top>
      <bottom>
        <color indexed="63"/>
      </bottom>
    </border>
    <border>
      <left>
        <color indexed="63"/>
      </left>
      <right>
        <color indexed="63"/>
      </right>
      <top style="thin">
        <color theme="9" tint="0.39998000860214233"/>
      </top>
      <bottom>
        <color indexed="63"/>
      </bottom>
    </border>
    <border>
      <left>
        <color indexed="63"/>
      </left>
      <right style="thin">
        <color theme="9" tint="0.39998000860214233"/>
      </right>
      <top style="thin">
        <color theme="9" tint="0.39998000860214233"/>
      </top>
      <bottom>
        <color indexed="63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>
        <color indexed="63"/>
      </bottom>
    </border>
    <border>
      <left style="thin">
        <color theme="9" tint="0.39998000860214233"/>
      </left>
      <right style="medium">
        <color theme="1" tint="0.24998000264167786"/>
      </right>
      <top style="thin">
        <color theme="9" tint="0.39998000860214233"/>
      </top>
      <bottom>
        <color indexed="63"/>
      </bottom>
    </border>
    <border>
      <left>
        <color indexed="63"/>
      </left>
      <right style="medium">
        <color theme="0"/>
      </right>
      <top style="thin">
        <color theme="9" tint="-0.24997000396251678"/>
      </top>
      <bottom style="thin">
        <color theme="9" tint="-0.24997000396251678"/>
      </bottom>
    </border>
    <border>
      <left style="medium">
        <color theme="0"/>
      </left>
      <right style="thin">
        <color theme="7" tint="0.39998000860214233"/>
      </right>
      <top style="thin">
        <color theme="7" tint="0.39998000860214233"/>
      </top>
      <bottom style="thin">
        <color theme="7" tint="0.39998000860214233"/>
      </bottom>
    </border>
    <border>
      <left style="thin">
        <color theme="7" tint="0.39998000860214233"/>
      </left>
      <right style="thin">
        <color theme="7" tint="0.39998000860214233"/>
      </right>
      <top style="thin">
        <color theme="7" tint="0.39998000860214233"/>
      </top>
      <bottom style="thin">
        <color theme="7" tint="0.39998000860214233"/>
      </bottom>
    </border>
    <border>
      <left style="thin">
        <color theme="7" tint="0.39998000860214233"/>
      </left>
      <right style="medium">
        <color theme="1" tint="0.24998000264167786"/>
      </right>
      <top style="thin">
        <color theme="7" tint="0.39998000860214233"/>
      </top>
      <bottom style="thin">
        <color theme="7" tint="0.39998000860214233"/>
      </bottom>
    </border>
    <border>
      <left style="medium">
        <color theme="0"/>
      </left>
      <right style="thin">
        <color theme="7" tint="0.39998000860214233"/>
      </right>
      <top style="thin">
        <color theme="7" tint="0.39998000860214233"/>
      </top>
      <bottom>
        <color indexed="63"/>
      </bottom>
    </border>
    <border>
      <left style="thin">
        <color theme="7" tint="0.39998000860214233"/>
      </left>
      <right style="thin">
        <color theme="7" tint="0.39998000860214233"/>
      </right>
      <top style="thin">
        <color theme="7" tint="0.39998000860214233"/>
      </top>
      <bottom>
        <color indexed="63"/>
      </bottom>
    </border>
    <border>
      <left style="thin">
        <color theme="7" tint="0.39998000860214233"/>
      </left>
      <right style="medium">
        <color theme="1" tint="0.24998000264167786"/>
      </right>
      <top style="thin">
        <color theme="7" tint="0.39998000860214233"/>
      </top>
      <bottom>
        <color indexed="63"/>
      </bottom>
    </border>
    <border>
      <left style="medium">
        <color theme="0"/>
      </left>
      <right style="thin">
        <color theme="5" tint="0.5999900102615356"/>
      </right>
      <top style="thin">
        <color theme="5" tint="0.5999900102615356"/>
      </top>
      <bottom style="thin">
        <color theme="5" tint="0.5999900102615356"/>
      </bottom>
    </border>
    <border>
      <left style="thin">
        <color theme="5" tint="0.5999900102615356"/>
      </left>
      <right style="thin">
        <color theme="5" tint="0.5999900102615356"/>
      </right>
      <top style="thin">
        <color theme="5" tint="0.5999900102615356"/>
      </top>
      <bottom style="thin">
        <color theme="5" tint="0.5999900102615356"/>
      </bottom>
    </border>
    <border>
      <left style="thin">
        <color theme="5" tint="0.5999900102615356"/>
      </left>
      <right style="medium">
        <color theme="1" tint="0.24998000264167786"/>
      </right>
      <top style="thin">
        <color theme="5" tint="0.5999900102615356"/>
      </top>
      <bottom style="thin">
        <color theme="5" tint="0.5999900102615356"/>
      </bottom>
    </border>
    <border>
      <left style="medium">
        <color theme="0"/>
      </left>
      <right style="thin">
        <color theme="5" tint="0.5999900102615356"/>
      </right>
      <top style="thin">
        <color theme="5" tint="0.5999900102615356"/>
      </top>
      <bottom>
        <color indexed="63"/>
      </bottom>
    </border>
    <border>
      <left style="thin">
        <color theme="5" tint="0.5999900102615356"/>
      </left>
      <right style="thin">
        <color theme="5" tint="0.5999900102615356"/>
      </right>
      <top style="thin">
        <color theme="5" tint="0.5999900102615356"/>
      </top>
      <bottom>
        <color indexed="63"/>
      </bottom>
    </border>
    <border>
      <left style="thin">
        <color theme="5" tint="0.5999900102615356"/>
      </left>
      <right style="medium">
        <color theme="1" tint="0.24998000264167786"/>
      </right>
      <top style="thin">
        <color theme="5" tint="0.5999900102615356"/>
      </top>
      <bottom>
        <color indexed="63"/>
      </bottom>
    </border>
    <border>
      <left style="medium">
        <color theme="0"/>
      </left>
      <right style="thin">
        <color theme="6" tint="0.5999900102615356"/>
      </right>
      <top style="thin">
        <color theme="6" tint="0.5999900102615356"/>
      </top>
      <bottom style="thin">
        <color theme="6" tint="0.5999900102615356"/>
      </bottom>
    </border>
    <border>
      <left style="thin">
        <color theme="6" tint="0.5999900102615356"/>
      </left>
      <right style="thin">
        <color theme="6" tint="0.5999900102615356"/>
      </right>
      <top style="thin">
        <color theme="6" tint="0.5999900102615356"/>
      </top>
      <bottom style="thin">
        <color theme="6" tint="0.5999900102615356"/>
      </bottom>
    </border>
    <border>
      <left style="thin">
        <color theme="6" tint="0.5999900102615356"/>
      </left>
      <right style="medium">
        <color theme="1" tint="0.24998000264167786"/>
      </right>
      <top style="thin">
        <color theme="6" tint="0.5999900102615356"/>
      </top>
      <bottom style="thin">
        <color theme="6" tint="0.5999900102615356"/>
      </bottom>
    </border>
    <border>
      <left style="medium">
        <color theme="0"/>
      </left>
      <right style="thin">
        <color theme="6" tint="0.5999900102615356"/>
      </right>
      <top style="thin">
        <color theme="6" tint="0.5999900102615356"/>
      </top>
      <bottom style="medium">
        <color theme="1" tint="0.24998000264167786"/>
      </bottom>
    </border>
    <border>
      <left style="thin">
        <color theme="6" tint="0.5999900102615356"/>
      </left>
      <right style="thin">
        <color theme="6" tint="0.5999900102615356"/>
      </right>
      <top style="thin">
        <color theme="6" tint="0.5999900102615356"/>
      </top>
      <bottom style="medium">
        <color theme="1" tint="0.24998000264167786"/>
      </bottom>
    </border>
    <border>
      <left style="thin">
        <color theme="6" tint="0.5999900102615356"/>
      </left>
      <right style="medium">
        <color theme="1" tint="0.24998000264167786"/>
      </right>
      <top style="thin">
        <color theme="6" tint="0.5999900102615356"/>
      </top>
      <bottom style="medium">
        <color theme="1" tint="0.24998000264167786"/>
      </bottom>
    </border>
    <border>
      <left style="medium">
        <color theme="0"/>
      </left>
      <right>
        <color indexed="63"/>
      </right>
      <top style="medium">
        <color theme="1" tint="0.24998000264167786"/>
      </top>
      <bottom style="thin">
        <color theme="9" tint="-0.24997000396251678"/>
      </bottom>
    </border>
    <border>
      <left style="medium">
        <color theme="0"/>
      </left>
      <right>
        <color indexed="63"/>
      </right>
      <top style="thin">
        <color theme="9" tint="-0.24997000396251678"/>
      </top>
      <bottom style="thin">
        <color theme="9" tint="-0.24997000396251678"/>
      </bottom>
    </border>
    <border>
      <left style="medium">
        <color theme="0"/>
      </left>
      <right>
        <color indexed="63"/>
      </right>
      <top style="thin">
        <color theme="9" tint="-0.24997000396251678"/>
      </top>
      <bottom>
        <color indexed="63"/>
      </bottom>
    </border>
    <border>
      <left>
        <color indexed="63"/>
      </left>
      <right style="medium">
        <color theme="0"/>
      </right>
      <top style="thin">
        <color theme="9" tint="-0.24997000396251678"/>
      </top>
      <bottom>
        <color indexed="63"/>
      </bottom>
    </border>
    <border>
      <left style="medium">
        <color theme="0"/>
      </left>
      <right>
        <color indexed="63"/>
      </right>
      <top style="thin">
        <color theme="7" tint="-0.24997000396251678"/>
      </top>
      <bottom style="thin">
        <color theme="7" tint="-0.24997000396251678"/>
      </bottom>
    </border>
    <border>
      <left>
        <color indexed="63"/>
      </left>
      <right style="medium">
        <color theme="0"/>
      </right>
      <top style="thin">
        <color theme="7" tint="-0.24997000396251678"/>
      </top>
      <bottom style="thin">
        <color theme="7" tint="-0.24997000396251678"/>
      </bottom>
    </border>
    <border>
      <left style="medium">
        <color theme="0"/>
      </left>
      <right>
        <color indexed="63"/>
      </right>
      <top>
        <color indexed="63"/>
      </top>
      <bottom style="thin">
        <color theme="7" tint="-0.24997000396251678"/>
      </bottom>
    </border>
    <border>
      <left style="medium">
        <color theme="0"/>
      </left>
      <right>
        <color indexed="63"/>
      </right>
      <top>
        <color indexed="63"/>
      </top>
      <bottom style="thin">
        <color theme="5" tint="-0.24997000396251678"/>
      </bottom>
    </border>
    <border>
      <left>
        <color indexed="63"/>
      </left>
      <right style="medium">
        <color theme="0"/>
      </right>
      <top>
        <color indexed="63"/>
      </top>
      <bottom style="thin">
        <color theme="5" tint="-0.24997000396251678"/>
      </bottom>
    </border>
    <border>
      <left style="medium">
        <color theme="0"/>
      </left>
      <right>
        <color indexed="63"/>
      </right>
      <top style="thin">
        <color theme="5" tint="-0.24997000396251678"/>
      </top>
      <bottom style="thin">
        <color theme="5" tint="-0.24997000396251678"/>
      </bottom>
    </border>
    <border>
      <left>
        <color indexed="63"/>
      </left>
      <right style="medium">
        <color theme="0"/>
      </right>
      <top style="thin">
        <color theme="5" tint="-0.24997000396251678"/>
      </top>
      <bottom style="thin">
        <color theme="5" tint="-0.24997000396251678"/>
      </bottom>
    </border>
    <border>
      <left style="thin">
        <color theme="5" tint="-0.24997000396251678"/>
      </left>
      <right>
        <color indexed="63"/>
      </right>
      <top style="thin">
        <color theme="5" tint="-0.24997000396251678"/>
      </top>
      <bottom style="thin">
        <color theme="5" tint="-0.24997000396251678"/>
      </bottom>
    </border>
    <border>
      <left style="medium">
        <color theme="0"/>
      </left>
      <right>
        <color indexed="63"/>
      </right>
      <top>
        <color indexed="63"/>
      </top>
      <bottom style="thin">
        <color theme="6" tint="-0.24997000396251678"/>
      </bottom>
    </border>
    <border>
      <left>
        <color indexed="63"/>
      </left>
      <right style="medium">
        <color theme="0"/>
      </right>
      <top>
        <color indexed="63"/>
      </top>
      <bottom style="thin">
        <color theme="6" tint="-0.24997000396251678"/>
      </bottom>
    </border>
    <border>
      <left>
        <color indexed="63"/>
      </left>
      <right style="medium">
        <color theme="0"/>
      </right>
      <top style="thin">
        <color theme="6" tint="-0.24997000396251678"/>
      </top>
      <bottom style="thin">
        <color theme="6" tint="-0.24997000396251678"/>
      </bottom>
    </border>
    <border>
      <left style="medium">
        <color theme="0"/>
      </left>
      <right>
        <color indexed="63"/>
      </right>
      <top style="thin">
        <color theme="6" tint="-0.24997000396251678"/>
      </top>
      <bottom style="thin">
        <color theme="6" tint="-0.24997000396251678"/>
      </bottom>
    </border>
    <border>
      <left style="thin">
        <color theme="6" tint="-0.24997000396251678"/>
      </left>
      <right>
        <color indexed="63"/>
      </right>
      <top style="thin">
        <color theme="6" tint="-0.24997000396251678"/>
      </top>
      <bottom style="medium">
        <color theme="1" tint="0.24998000264167786"/>
      </bottom>
    </border>
    <border>
      <left>
        <color indexed="63"/>
      </left>
      <right>
        <color indexed="63"/>
      </right>
      <top style="thin">
        <color theme="6" tint="-0.24997000396251678"/>
      </top>
      <bottom style="medium">
        <color theme="1" tint="0.24998000264167786"/>
      </bottom>
    </border>
    <border>
      <left>
        <color indexed="63"/>
      </left>
      <right style="medium">
        <color theme="0"/>
      </right>
      <top style="thin">
        <color theme="6" tint="-0.24997000396251678"/>
      </top>
      <bottom style="medium">
        <color theme="1" tint="0.24998000264167786"/>
      </bottom>
    </border>
    <border>
      <left style="medium">
        <color theme="0"/>
      </left>
      <right>
        <color indexed="63"/>
      </right>
      <top style="thin">
        <color theme="6" tint="-0.24997000396251678"/>
      </top>
      <bottom style="medium">
        <color theme="1" tint="0.24998000264167786"/>
      </bottom>
    </border>
    <border>
      <left style="medium">
        <color theme="1" tint="0.24998000264167786"/>
      </left>
      <right>
        <color indexed="63"/>
      </right>
      <top style="medium">
        <color theme="1" tint="0.24998000264167786"/>
      </top>
      <bottom>
        <color indexed="63"/>
      </bottom>
    </border>
    <border>
      <left style="medium">
        <color theme="1" tint="0.24998000264167786"/>
      </left>
      <right>
        <color indexed="63"/>
      </right>
      <top>
        <color indexed="63"/>
      </top>
      <bottom>
        <color indexed="63"/>
      </bottom>
    </border>
    <border>
      <left style="medium">
        <color theme="1" tint="0.24998000264167786"/>
      </left>
      <right>
        <color indexed="63"/>
      </right>
      <top>
        <color indexed="63"/>
      </top>
      <bottom style="medium">
        <color theme="1" tint="0.24998000264167786"/>
      </bottom>
    </border>
    <border>
      <left style="medium">
        <color theme="6" tint="-0.24997000396251678"/>
      </left>
      <right>
        <color indexed="63"/>
      </right>
      <top style="medium">
        <color theme="6" tint="-0.24997000396251678"/>
      </top>
      <bottom style="thin">
        <color theme="6" tint="-0.24997000396251678"/>
      </bottom>
    </border>
    <border>
      <left>
        <color indexed="63"/>
      </left>
      <right>
        <color indexed="63"/>
      </right>
      <top style="medium">
        <color theme="6" tint="-0.24997000396251678"/>
      </top>
      <bottom style="thin">
        <color theme="6" tint="-0.24997000396251678"/>
      </bottom>
    </border>
    <border>
      <left>
        <color indexed="63"/>
      </left>
      <right style="medium">
        <color theme="6" tint="-0.24997000396251678"/>
      </right>
      <top style="medium">
        <color theme="6" tint="-0.24997000396251678"/>
      </top>
      <bottom style="thin">
        <color theme="6" tint="-0.2499700039625167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6" fillId="20" borderId="0" applyNumberFormat="0" applyBorder="0" applyAlignment="0" applyProtection="0"/>
    <xf numFmtId="0" fontId="107" fillId="21" borderId="1" applyNumberFormat="0" applyAlignment="0" applyProtection="0"/>
    <xf numFmtId="0" fontId="108" fillId="22" borderId="2" applyNumberFormat="0" applyAlignment="0" applyProtection="0"/>
    <xf numFmtId="0" fontId="109" fillId="0" borderId="3" applyNumberFormat="0" applyFill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105" fillId="26" borderId="0" applyNumberFormat="0" applyBorder="0" applyAlignment="0" applyProtection="0"/>
    <xf numFmtId="0" fontId="105" fillId="27" borderId="0" applyNumberFormat="0" applyBorder="0" applyAlignment="0" applyProtection="0"/>
    <xf numFmtId="0" fontId="105" fillId="28" borderId="0" applyNumberFormat="0" applyBorder="0" applyAlignment="0" applyProtection="0"/>
    <xf numFmtId="0" fontId="110" fillId="29" borderId="1" applyNumberFormat="0" applyAlignment="0" applyProtection="0"/>
    <xf numFmtId="0" fontId="111" fillId="0" borderId="0" applyNumberFormat="0" applyFill="0" applyBorder="0" applyAlignment="0" applyProtection="0"/>
    <xf numFmtId="0" fontId="11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1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6" applyNumberFormat="0" applyFill="0" applyAlignment="0" applyProtection="0"/>
    <xf numFmtId="0" fontId="119" fillId="0" borderId="7" applyNumberFormat="0" applyFill="0" applyAlignment="0" applyProtection="0"/>
    <xf numFmtId="0" fontId="120" fillId="0" borderId="8" applyNumberFormat="0" applyFill="0" applyAlignment="0" applyProtection="0"/>
    <xf numFmtId="0" fontId="120" fillId="0" borderId="0" applyNumberFormat="0" applyFill="0" applyBorder="0" applyAlignment="0" applyProtection="0"/>
    <xf numFmtId="0" fontId="121" fillId="0" borderId="9" applyNumberFormat="0" applyFill="0" applyAlignment="0" applyProtection="0"/>
  </cellStyleXfs>
  <cellXfs count="102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122" fillId="33" borderId="0" xfId="0" applyFont="1" applyFill="1" applyAlignment="1" applyProtection="1">
      <alignment/>
      <protection/>
    </xf>
    <xf numFmtId="0" fontId="122" fillId="35" borderId="12" xfId="0" applyFont="1" applyFill="1" applyBorder="1" applyAlignment="1" applyProtection="1">
      <alignment/>
      <protection/>
    </xf>
    <xf numFmtId="0" fontId="122" fillId="35" borderId="0" xfId="0" applyFont="1" applyFill="1" applyBorder="1" applyAlignment="1" applyProtection="1">
      <alignment/>
      <protection/>
    </xf>
    <xf numFmtId="0" fontId="122" fillId="35" borderId="13" xfId="0" applyFont="1" applyFill="1" applyBorder="1" applyAlignment="1" applyProtection="1">
      <alignment/>
      <protection/>
    </xf>
    <xf numFmtId="0" fontId="122" fillId="35" borderId="14" xfId="0" applyFont="1" applyFill="1" applyBorder="1" applyAlignment="1" applyProtection="1">
      <alignment/>
      <protection/>
    </xf>
    <xf numFmtId="0" fontId="122" fillId="35" borderId="15" xfId="0" applyFont="1" applyFill="1" applyBorder="1" applyAlignment="1" applyProtection="1">
      <alignment/>
      <protection/>
    </xf>
    <xf numFmtId="0" fontId="122" fillId="35" borderId="16" xfId="0" applyFont="1" applyFill="1" applyBorder="1" applyAlignment="1" applyProtection="1">
      <alignment/>
      <protection/>
    </xf>
    <xf numFmtId="0" fontId="122" fillId="35" borderId="17" xfId="0" applyFont="1" applyFill="1" applyBorder="1" applyAlignment="1" applyProtection="1">
      <alignment/>
      <protection/>
    </xf>
    <xf numFmtId="0" fontId="122" fillId="35" borderId="18" xfId="0" applyFont="1" applyFill="1" applyBorder="1" applyAlignment="1" applyProtection="1">
      <alignment/>
      <protection/>
    </xf>
    <xf numFmtId="0" fontId="122" fillId="35" borderId="19" xfId="0" applyFont="1" applyFill="1" applyBorder="1" applyAlignment="1" applyProtection="1">
      <alignment/>
      <protection/>
    </xf>
    <xf numFmtId="0" fontId="123" fillId="33" borderId="0" xfId="0" applyFont="1" applyFill="1" applyAlignment="1" applyProtection="1">
      <alignment/>
      <protection/>
    </xf>
    <xf numFmtId="0" fontId="124" fillId="33" borderId="0" xfId="0" applyFont="1" applyFill="1" applyAlignment="1" applyProtection="1">
      <alignment/>
      <protection/>
    </xf>
    <xf numFmtId="0" fontId="125" fillId="35" borderId="18" xfId="0" applyFont="1" applyFill="1" applyBorder="1" applyAlignment="1" applyProtection="1">
      <alignment/>
      <protection/>
    </xf>
    <xf numFmtId="0" fontId="125" fillId="35" borderId="0" xfId="0" applyFont="1" applyFill="1" applyBorder="1" applyAlignment="1" applyProtection="1">
      <alignment/>
      <protection/>
    </xf>
    <xf numFmtId="0" fontId="125" fillId="35" borderId="19" xfId="0" applyFont="1" applyFill="1" applyBorder="1" applyAlignment="1" applyProtection="1">
      <alignment/>
      <protection/>
    </xf>
    <xf numFmtId="0" fontId="125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22" fillId="6" borderId="20" xfId="0" applyFont="1" applyFill="1" applyBorder="1" applyAlignment="1" applyProtection="1">
      <alignment/>
      <protection/>
    </xf>
    <xf numFmtId="0" fontId="122" fillId="6" borderId="0" xfId="0" applyFont="1" applyFill="1" applyBorder="1" applyAlignment="1" applyProtection="1">
      <alignment/>
      <protection/>
    </xf>
    <xf numFmtId="0" fontId="122" fillId="6" borderId="21" xfId="0" applyFont="1" applyFill="1" applyBorder="1" applyAlignment="1" applyProtection="1">
      <alignment/>
      <protection/>
    </xf>
    <xf numFmtId="0" fontId="122" fillId="7" borderId="12" xfId="0" applyFont="1" applyFill="1" applyBorder="1" applyAlignment="1" applyProtection="1">
      <alignment/>
      <protection/>
    </xf>
    <xf numFmtId="0" fontId="122" fillId="7" borderId="0" xfId="0" applyFont="1" applyFill="1" applyBorder="1" applyAlignment="1" applyProtection="1">
      <alignment/>
      <protection/>
    </xf>
    <xf numFmtId="0" fontId="122" fillId="7" borderId="13" xfId="0" applyFont="1" applyFill="1" applyBorder="1" applyAlignment="1" applyProtection="1">
      <alignment/>
      <protection/>
    </xf>
    <xf numFmtId="0" fontId="122" fillId="5" borderId="14" xfId="0" applyFont="1" applyFill="1" applyBorder="1" applyAlignment="1" applyProtection="1">
      <alignment/>
      <protection/>
    </xf>
    <xf numFmtId="0" fontId="122" fillId="5" borderId="0" xfId="0" applyFont="1" applyFill="1" applyBorder="1" applyAlignment="1" applyProtection="1">
      <alignment/>
      <protection/>
    </xf>
    <xf numFmtId="0" fontId="122" fillId="5" borderId="15" xfId="0" applyFont="1" applyFill="1" applyBorder="1" applyAlignment="1" applyProtection="1">
      <alignment/>
      <protection/>
    </xf>
    <xf numFmtId="0" fontId="122" fillId="3" borderId="16" xfId="0" applyFont="1" applyFill="1" applyBorder="1" applyAlignment="1" applyProtection="1">
      <alignment/>
      <protection/>
    </xf>
    <xf numFmtId="0" fontId="122" fillId="3" borderId="0" xfId="0" applyFont="1" applyFill="1" applyBorder="1" applyAlignment="1" applyProtection="1">
      <alignment/>
      <protection/>
    </xf>
    <xf numFmtId="0" fontId="122" fillId="3" borderId="17" xfId="0" applyFont="1" applyFill="1" applyBorder="1" applyAlignment="1" applyProtection="1">
      <alignment/>
      <protection/>
    </xf>
    <xf numFmtId="0" fontId="122" fillId="4" borderId="18" xfId="0" applyFont="1" applyFill="1" applyBorder="1" applyAlignment="1" applyProtection="1">
      <alignment/>
      <protection/>
    </xf>
    <xf numFmtId="0" fontId="122" fillId="4" borderId="0" xfId="0" applyFont="1" applyFill="1" applyBorder="1" applyAlignment="1" applyProtection="1">
      <alignment/>
      <protection/>
    </xf>
    <xf numFmtId="0" fontId="122" fillId="4" borderId="19" xfId="0" applyFont="1" applyFill="1" applyBorder="1" applyAlignment="1" applyProtection="1">
      <alignment/>
      <protection/>
    </xf>
    <xf numFmtId="0" fontId="122" fillId="12" borderId="20" xfId="0" applyFont="1" applyFill="1" applyBorder="1" applyAlignment="1" applyProtection="1">
      <alignment/>
      <protection/>
    </xf>
    <xf numFmtId="0" fontId="122" fillId="12" borderId="0" xfId="0" applyFont="1" applyFill="1" applyBorder="1" applyAlignment="1" applyProtection="1">
      <alignment/>
      <protection/>
    </xf>
    <xf numFmtId="0" fontId="122" fillId="13" borderId="12" xfId="0" applyFont="1" applyFill="1" applyBorder="1" applyAlignment="1" applyProtection="1">
      <alignment/>
      <protection/>
    </xf>
    <xf numFmtId="0" fontId="122" fillId="13" borderId="0" xfId="0" applyFont="1" applyFill="1" applyBorder="1" applyAlignment="1" applyProtection="1">
      <alignment/>
      <protection/>
    </xf>
    <xf numFmtId="0" fontId="122" fillId="11" borderId="14" xfId="0" applyFont="1" applyFill="1" applyBorder="1" applyAlignment="1" applyProtection="1">
      <alignment/>
      <protection/>
    </xf>
    <xf numFmtId="0" fontId="122" fillId="11" borderId="0" xfId="0" applyFont="1" applyFill="1" applyBorder="1" applyAlignment="1" applyProtection="1">
      <alignment/>
      <protection/>
    </xf>
    <xf numFmtId="0" fontId="122" fillId="9" borderId="16" xfId="0" applyFont="1" applyFill="1" applyBorder="1" applyAlignment="1" applyProtection="1">
      <alignment/>
      <protection/>
    </xf>
    <xf numFmtId="0" fontId="122" fillId="9" borderId="0" xfId="0" applyFont="1" applyFill="1" applyBorder="1" applyAlignment="1" applyProtection="1">
      <alignment/>
      <protection/>
    </xf>
    <xf numFmtId="0" fontId="122" fillId="10" borderId="18" xfId="0" applyFont="1" applyFill="1" applyBorder="1" applyAlignment="1" applyProtection="1">
      <alignment/>
      <protection/>
    </xf>
    <xf numFmtId="0" fontId="122" fillId="10" borderId="0" xfId="0" applyFont="1" applyFill="1" applyBorder="1" applyAlignment="1" applyProtection="1">
      <alignment/>
      <protection/>
    </xf>
    <xf numFmtId="0" fontId="122" fillId="12" borderId="21" xfId="0" applyFont="1" applyFill="1" applyBorder="1" applyAlignment="1" applyProtection="1">
      <alignment/>
      <protection/>
    </xf>
    <xf numFmtId="0" fontId="122" fillId="13" borderId="13" xfId="0" applyFont="1" applyFill="1" applyBorder="1" applyAlignment="1" applyProtection="1">
      <alignment/>
      <protection/>
    </xf>
    <xf numFmtId="0" fontId="122" fillId="11" borderId="15" xfId="0" applyFont="1" applyFill="1" applyBorder="1" applyAlignment="1" applyProtection="1">
      <alignment/>
      <protection/>
    </xf>
    <xf numFmtId="0" fontId="122" fillId="9" borderId="17" xfId="0" applyFont="1" applyFill="1" applyBorder="1" applyAlignment="1" applyProtection="1">
      <alignment/>
      <protection/>
    </xf>
    <xf numFmtId="0" fontId="122" fillId="10" borderId="19" xfId="0" applyFont="1" applyFill="1" applyBorder="1" applyAlignment="1" applyProtection="1">
      <alignment/>
      <protection/>
    </xf>
    <xf numFmtId="0" fontId="122" fillId="12" borderId="22" xfId="0" applyFont="1" applyFill="1" applyBorder="1" applyAlignment="1" applyProtection="1">
      <alignment/>
      <protection/>
    </xf>
    <xf numFmtId="0" fontId="122" fillId="12" borderId="23" xfId="0" applyFont="1" applyFill="1" applyBorder="1" applyAlignment="1" applyProtection="1">
      <alignment/>
      <protection/>
    </xf>
    <xf numFmtId="0" fontId="122" fillId="12" borderId="24" xfId="0" applyFont="1" applyFill="1" applyBorder="1" applyAlignment="1" applyProtection="1">
      <alignment/>
      <protection/>
    </xf>
    <xf numFmtId="0" fontId="122" fillId="13" borderId="25" xfId="0" applyFont="1" applyFill="1" applyBorder="1" applyAlignment="1" applyProtection="1">
      <alignment/>
      <protection/>
    </xf>
    <xf numFmtId="0" fontId="122" fillId="13" borderId="26" xfId="0" applyFont="1" applyFill="1" applyBorder="1" applyAlignment="1" applyProtection="1">
      <alignment/>
      <protection/>
    </xf>
    <xf numFmtId="0" fontId="122" fillId="13" borderId="27" xfId="0" applyFont="1" applyFill="1" applyBorder="1" applyAlignment="1" applyProtection="1">
      <alignment/>
      <protection/>
    </xf>
    <xf numFmtId="0" fontId="122" fillId="11" borderId="28" xfId="0" applyFont="1" applyFill="1" applyBorder="1" applyAlignment="1" applyProtection="1">
      <alignment/>
      <protection/>
    </xf>
    <xf numFmtId="0" fontId="122" fillId="11" borderId="29" xfId="0" applyFont="1" applyFill="1" applyBorder="1" applyAlignment="1" applyProtection="1">
      <alignment/>
      <protection/>
    </xf>
    <xf numFmtId="0" fontId="122" fillId="11" borderId="30" xfId="0" applyFont="1" applyFill="1" applyBorder="1" applyAlignment="1" applyProtection="1">
      <alignment/>
      <protection/>
    </xf>
    <xf numFmtId="0" fontId="122" fillId="9" borderId="31" xfId="0" applyFont="1" applyFill="1" applyBorder="1" applyAlignment="1" applyProtection="1">
      <alignment/>
      <protection/>
    </xf>
    <xf numFmtId="0" fontId="122" fillId="9" borderId="32" xfId="0" applyFont="1" applyFill="1" applyBorder="1" applyAlignment="1" applyProtection="1">
      <alignment/>
      <protection/>
    </xf>
    <xf numFmtId="0" fontId="122" fillId="9" borderId="33" xfId="0" applyFont="1" applyFill="1" applyBorder="1" applyAlignment="1" applyProtection="1">
      <alignment/>
      <protection/>
    </xf>
    <xf numFmtId="0" fontId="122" fillId="10" borderId="34" xfId="0" applyFont="1" applyFill="1" applyBorder="1" applyAlignment="1" applyProtection="1">
      <alignment/>
      <protection/>
    </xf>
    <xf numFmtId="0" fontId="122" fillId="10" borderId="35" xfId="0" applyFont="1" applyFill="1" applyBorder="1" applyAlignment="1" applyProtection="1">
      <alignment/>
      <protection/>
    </xf>
    <xf numFmtId="0" fontId="122" fillId="10" borderId="36" xfId="0" applyFont="1" applyFill="1" applyBorder="1" applyAlignment="1" applyProtection="1">
      <alignment/>
      <protection/>
    </xf>
    <xf numFmtId="0" fontId="126" fillId="36" borderId="0" xfId="0" applyFont="1" applyFill="1" applyAlignment="1" applyProtection="1">
      <alignment/>
      <protection/>
    </xf>
    <xf numFmtId="0" fontId="126" fillId="36" borderId="0" xfId="0" applyFont="1" applyFill="1" applyBorder="1" applyAlignment="1" applyProtection="1">
      <alignment/>
      <protection/>
    </xf>
    <xf numFmtId="0" fontId="127" fillId="36" borderId="0" xfId="0" applyFont="1" applyFill="1" applyAlignment="1" applyProtection="1">
      <alignment/>
      <protection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6" borderId="0" xfId="0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0" xfId="0" applyFill="1" applyAlignment="1">
      <alignment/>
    </xf>
    <xf numFmtId="0" fontId="0" fillId="36" borderId="10" xfId="0" applyFill="1" applyBorder="1" applyAlignment="1" applyProtection="1">
      <alignment/>
      <protection/>
    </xf>
    <xf numFmtId="0" fontId="0" fillId="36" borderId="11" xfId="0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0" fillId="36" borderId="0" xfId="0" applyFill="1" applyBorder="1" applyAlignment="1">
      <alignment horizontal="right"/>
    </xf>
    <xf numFmtId="0" fontId="0" fillId="36" borderId="11" xfId="0" applyFill="1" applyBorder="1" applyAlignment="1">
      <alignment horizontal="right"/>
    </xf>
    <xf numFmtId="0" fontId="0" fillId="36" borderId="11" xfId="0" applyFill="1" applyBorder="1" applyAlignment="1">
      <alignment/>
    </xf>
    <xf numFmtId="0" fontId="128" fillId="36" borderId="10" xfId="0" applyFont="1" applyFill="1" applyBorder="1" applyAlignment="1">
      <alignment/>
    </xf>
    <xf numFmtId="0" fontId="128" fillId="36" borderId="0" xfId="0" applyFont="1" applyFill="1" applyBorder="1" applyAlignment="1">
      <alignment/>
    </xf>
    <xf numFmtId="0" fontId="126" fillId="36" borderId="40" xfId="0" applyFont="1" applyFill="1" applyBorder="1" applyAlignment="1" applyProtection="1">
      <alignment/>
      <protection/>
    </xf>
    <xf numFmtId="0" fontId="127" fillId="36" borderId="40" xfId="0" applyFont="1" applyFill="1" applyBorder="1" applyAlignment="1" applyProtection="1">
      <alignment/>
      <protection/>
    </xf>
    <xf numFmtId="0" fontId="127" fillId="36" borderId="0" xfId="0" applyFont="1" applyFill="1" applyBorder="1" applyAlignment="1" applyProtection="1">
      <alignment/>
      <protection/>
    </xf>
    <xf numFmtId="0" fontId="126" fillId="36" borderId="41" xfId="0" applyFont="1" applyFill="1" applyBorder="1" applyAlignment="1" applyProtection="1">
      <alignment/>
      <protection/>
    </xf>
    <xf numFmtId="0" fontId="127" fillId="36" borderId="41" xfId="0" applyFont="1" applyFill="1" applyBorder="1" applyAlignment="1" applyProtection="1">
      <alignment/>
      <protection/>
    </xf>
    <xf numFmtId="10" fontId="129" fillId="36" borderId="0" xfId="50" applyNumberFormat="1" applyFont="1" applyFill="1" applyBorder="1" applyAlignment="1">
      <alignment horizontal="right" vertical="center"/>
    </xf>
    <xf numFmtId="10" fontId="129" fillId="36" borderId="11" xfId="50" applyNumberFormat="1" applyFont="1" applyFill="1" applyBorder="1" applyAlignment="1">
      <alignment horizontal="right" vertical="center"/>
    </xf>
    <xf numFmtId="43" fontId="129" fillId="36" borderId="0" xfId="52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right" vertical="center"/>
    </xf>
    <xf numFmtId="0" fontId="19" fillId="36" borderId="0" xfId="0" applyFont="1" applyFill="1" applyBorder="1" applyAlignment="1">
      <alignment horizontal="right" vertical="center"/>
    </xf>
    <xf numFmtId="0" fontId="0" fillId="37" borderId="10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1" xfId="0" applyFill="1" applyBorder="1" applyAlignment="1">
      <alignment/>
    </xf>
    <xf numFmtId="43" fontId="0" fillId="33" borderId="0" xfId="0" applyNumberFormat="1" applyFill="1" applyAlignment="1" applyProtection="1">
      <alignment/>
      <protection/>
    </xf>
    <xf numFmtId="0" fontId="122" fillId="33" borderId="0" xfId="0" applyFont="1" applyFill="1" applyAlignment="1" applyProtection="1">
      <alignment/>
      <protection/>
    </xf>
    <xf numFmtId="43" fontId="124" fillId="33" borderId="0" xfId="0" applyNumberFormat="1" applyFont="1" applyFill="1" applyBorder="1" applyAlignment="1" applyProtection="1">
      <alignment horizontal="center"/>
      <protection/>
    </xf>
    <xf numFmtId="43" fontId="125" fillId="33" borderId="0" xfId="0" applyNumberFormat="1" applyFont="1" applyFill="1" applyBorder="1" applyAlignment="1" applyProtection="1">
      <alignment horizontal="center"/>
      <protection/>
    </xf>
    <xf numFmtId="0" fontId="122" fillId="38" borderId="0" xfId="0" applyFont="1" applyFill="1" applyBorder="1" applyAlignment="1" applyProtection="1">
      <alignment/>
      <protection/>
    </xf>
    <xf numFmtId="0" fontId="130" fillId="34" borderId="0" xfId="0" applyFont="1" applyFill="1" applyBorder="1" applyAlignment="1" applyProtection="1">
      <alignment/>
      <protection/>
    </xf>
    <xf numFmtId="0" fontId="122" fillId="34" borderId="0" xfId="0" applyFont="1" applyFill="1" applyBorder="1" applyAlignment="1" applyProtection="1">
      <alignment/>
      <protection/>
    </xf>
    <xf numFmtId="0" fontId="130" fillId="34" borderId="42" xfId="0" applyFont="1" applyFill="1" applyBorder="1" applyAlignment="1" applyProtection="1">
      <alignment/>
      <protection/>
    </xf>
    <xf numFmtId="0" fontId="130" fillId="34" borderId="43" xfId="0" applyFont="1" applyFill="1" applyBorder="1" applyAlignment="1" applyProtection="1">
      <alignment/>
      <protection/>
    </xf>
    <xf numFmtId="0" fontId="122" fillId="38" borderId="42" xfId="0" applyFont="1" applyFill="1" applyBorder="1" applyAlignment="1" applyProtection="1">
      <alignment/>
      <protection/>
    </xf>
    <xf numFmtId="0" fontId="122" fillId="34" borderId="42" xfId="0" applyFont="1" applyFill="1" applyBorder="1" applyAlignment="1" applyProtection="1">
      <alignment/>
      <protection/>
    </xf>
    <xf numFmtId="0" fontId="122" fillId="34" borderId="43" xfId="0" applyFont="1" applyFill="1" applyBorder="1" applyAlignment="1" applyProtection="1">
      <alignment/>
      <protection/>
    </xf>
    <xf numFmtId="0" fontId="122" fillId="38" borderId="43" xfId="0" applyFont="1" applyFill="1" applyBorder="1" applyAlignment="1" applyProtection="1">
      <alignment/>
      <protection/>
    </xf>
    <xf numFmtId="0" fontId="122" fillId="38" borderId="44" xfId="0" applyFont="1" applyFill="1" applyBorder="1" applyAlignment="1" applyProtection="1">
      <alignment/>
      <protection/>
    </xf>
    <xf numFmtId="0" fontId="122" fillId="38" borderId="45" xfId="0" applyFont="1" applyFill="1" applyBorder="1" applyAlignment="1" applyProtection="1">
      <alignment/>
      <protection/>
    </xf>
    <xf numFmtId="0" fontId="122" fillId="38" borderId="46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43" fontId="0" fillId="33" borderId="0" xfId="0" applyNumberFormat="1" applyFill="1" applyAlignment="1" applyProtection="1">
      <alignment horizontal="right"/>
      <protection/>
    </xf>
    <xf numFmtId="2" fontId="0" fillId="33" borderId="0" xfId="0" applyNumberFormat="1" applyFill="1" applyAlignment="1" applyProtection="1">
      <alignment/>
      <protection/>
    </xf>
    <xf numFmtId="43" fontId="0" fillId="33" borderId="47" xfId="0" applyNumberFormat="1" applyFill="1" applyBorder="1" applyAlignment="1" applyProtection="1">
      <alignment/>
      <protection/>
    </xf>
    <xf numFmtId="43" fontId="0" fillId="33" borderId="47" xfId="0" applyNumberFormat="1" applyFill="1" applyBorder="1" applyAlignment="1" applyProtection="1">
      <alignment horizontal="right"/>
      <protection/>
    </xf>
    <xf numFmtId="0" fontId="126" fillId="36" borderId="41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Alignment="1">
      <alignment vertical="center"/>
    </xf>
    <xf numFmtId="0" fontId="131" fillId="33" borderId="0" xfId="0" applyFont="1" applyFill="1" applyAlignment="1">
      <alignment vertical="center"/>
    </xf>
    <xf numFmtId="0" fontId="132" fillId="33" borderId="0" xfId="0" applyFont="1" applyFill="1" applyAlignment="1">
      <alignment vertical="center"/>
    </xf>
    <xf numFmtId="0" fontId="133" fillId="39" borderId="48" xfId="0" applyFont="1" applyFill="1" applyBorder="1" applyAlignment="1">
      <alignment horizontal="center" vertical="center"/>
    </xf>
    <xf numFmtId="0" fontId="133" fillId="39" borderId="49" xfId="0" applyFont="1" applyFill="1" applyBorder="1" applyAlignment="1">
      <alignment horizontal="center" vertical="center"/>
    </xf>
    <xf numFmtId="0" fontId="133" fillId="39" borderId="50" xfId="0" applyFont="1" applyFill="1" applyBorder="1" applyAlignment="1">
      <alignment horizontal="center" vertical="center"/>
    </xf>
    <xf numFmtId="0" fontId="133" fillId="39" borderId="51" xfId="0" applyFont="1" applyFill="1" applyBorder="1" applyAlignment="1">
      <alignment horizontal="center" vertical="center"/>
    </xf>
    <xf numFmtId="0" fontId="133" fillId="39" borderId="38" xfId="0" applyFont="1" applyFill="1" applyBorder="1" applyAlignment="1">
      <alignment horizontal="center" vertical="center"/>
    </xf>
    <xf numFmtId="0" fontId="133" fillId="39" borderId="52" xfId="0" applyFont="1" applyFill="1" applyBorder="1" applyAlignment="1">
      <alignment horizontal="center" vertical="center"/>
    </xf>
    <xf numFmtId="0" fontId="134" fillId="37" borderId="53" xfId="0" applyFont="1" applyFill="1" applyBorder="1" applyAlignment="1">
      <alignment horizontal="center" vertical="center"/>
    </xf>
    <xf numFmtId="0" fontId="134" fillId="37" borderId="54" xfId="0" applyFont="1" applyFill="1" applyBorder="1" applyAlignment="1">
      <alignment horizontal="center" vertical="center"/>
    </xf>
    <xf numFmtId="0" fontId="134" fillId="37" borderId="55" xfId="0" applyFont="1" applyFill="1" applyBorder="1" applyAlignment="1">
      <alignment horizontal="center" vertical="center"/>
    </xf>
    <xf numFmtId="0" fontId="134" fillId="37" borderId="10" xfId="0" applyFont="1" applyFill="1" applyBorder="1" applyAlignment="1">
      <alignment horizontal="center" vertical="center"/>
    </xf>
    <xf numFmtId="0" fontId="134" fillId="37" borderId="0" xfId="0" applyFont="1" applyFill="1" applyBorder="1" applyAlignment="1">
      <alignment horizontal="center" vertical="center"/>
    </xf>
    <xf numFmtId="0" fontId="134" fillId="37" borderId="11" xfId="0" applyFont="1" applyFill="1" applyBorder="1" applyAlignment="1">
      <alignment horizontal="center" vertical="center"/>
    </xf>
    <xf numFmtId="0" fontId="135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135" fillId="36" borderId="56" xfId="0" applyFont="1" applyFill="1" applyBorder="1" applyAlignment="1">
      <alignment horizontal="center" vertical="center"/>
    </xf>
    <xf numFmtId="0" fontId="135" fillId="36" borderId="57" xfId="0" applyFont="1" applyFill="1" applyBorder="1" applyAlignment="1">
      <alignment horizontal="center" vertical="center"/>
    </xf>
    <xf numFmtId="0" fontId="135" fillId="36" borderId="58" xfId="0" applyFont="1" applyFill="1" applyBorder="1" applyAlignment="1">
      <alignment horizontal="center" vertical="center"/>
    </xf>
    <xf numFmtId="0" fontId="15" fillId="36" borderId="59" xfId="0" applyFont="1" applyFill="1" applyBorder="1" applyAlignment="1" applyProtection="1">
      <alignment horizontal="left" vertical="center"/>
      <protection locked="0"/>
    </xf>
    <xf numFmtId="0" fontId="15" fillId="36" borderId="57" xfId="0" applyFont="1" applyFill="1" applyBorder="1" applyAlignment="1" applyProtection="1">
      <alignment horizontal="left" vertical="center"/>
      <protection locked="0"/>
    </xf>
    <xf numFmtId="0" fontId="15" fillId="36" borderId="60" xfId="0" applyFont="1" applyFill="1" applyBorder="1" applyAlignment="1" applyProtection="1">
      <alignment horizontal="left" vertical="center"/>
      <protection locked="0"/>
    </xf>
    <xf numFmtId="0" fontId="135" fillId="36" borderId="61" xfId="0" applyFont="1" applyFill="1" applyBorder="1" applyAlignment="1">
      <alignment horizontal="center" vertical="center"/>
    </xf>
    <xf numFmtId="0" fontId="135" fillId="36" borderId="62" xfId="0" applyFont="1" applyFill="1" applyBorder="1" applyAlignment="1">
      <alignment horizontal="center" vertical="center"/>
    </xf>
    <xf numFmtId="0" fontId="135" fillId="36" borderId="63" xfId="0" applyFont="1" applyFill="1" applyBorder="1" applyAlignment="1">
      <alignment horizontal="center" vertical="center"/>
    </xf>
    <xf numFmtId="0" fontId="15" fillId="36" borderId="64" xfId="0" applyFont="1" applyFill="1" applyBorder="1" applyAlignment="1" applyProtection="1">
      <alignment horizontal="left" vertical="center"/>
      <protection locked="0"/>
    </xf>
    <xf numFmtId="0" fontId="15" fillId="36" borderId="62" xfId="0" applyFont="1" applyFill="1" applyBorder="1" applyAlignment="1" applyProtection="1">
      <alignment horizontal="left" vertical="center"/>
      <protection locked="0"/>
    </xf>
    <xf numFmtId="0" fontId="15" fillId="36" borderId="65" xfId="0" applyFont="1" applyFill="1" applyBorder="1" applyAlignment="1" applyProtection="1">
      <alignment horizontal="left" vertical="center"/>
      <protection locked="0"/>
    </xf>
    <xf numFmtId="0" fontId="136" fillId="40" borderId="66" xfId="0" applyFont="1" applyFill="1" applyBorder="1" applyAlignment="1">
      <alignment horizontal="center" vertical="center"/>
    </xf>
    <xf numFmtId="0" fontId="136" fillId="40" borderId="67" xfId="0" applyFont="1" applyFill="1" applyBorder="1" applyAlignment="1">
      <alignment horizontal="center" vertical="center"/>
    </xf>
    <xf numFmtId="0" fontId="136" fillId="40" borderId="68" xfId="0" applyFont="1" applyFill="1" applyBorder="1" applyAlignment="1">
      <alignment horizontal="center" vertical="center"/>
    </xf>
    <xf numFmtId="0" fontId="136" fillId="36" borderId="69" xfId="0" applyFont="1" applyFill="1" applyBorder="1" applyAlignment="1">
      <alignment horizontal="center" vertical="center"/>
    </xf>
    <xf numFmtId="0" fontId="136" fillId="36" borderId="67" xfId="0" applyFont="1" applyFill="1" applyBorder="1" applyAlignment="1">
      <alignment horizontal="center" vertical="center"/>
    </xf>
    <xf numFmtId="0" fontId="136" fillId="36" borderId="68" xfId="0" applyFont="1" applyFill="1" applyBorder="1" applyAlignment="1">
      <alignment horizontal="center" vertical="center"/>
    </xf>
    <xf numFmtId="0" fontId="137" fillId="33" borderId="0" xfId="44" applyFont="1" applyFill="1" applyAlignment="1" applyProtection="1">
      <alignment horizontal="center"/>
      <protection/>
    </xf>
    <xf numFmtId="0" fontId="17" fillId="38" borderId="70" xfId="0" applyFont="1" applyFill="1" applyBorder="1" applyAlignment="1" applyProtection="1">
      <alignment horizontal="center" vertical="center"/>
      <protection/>
    </xf>
    <xf numFmtId="0" fontId="17" fillId="38" borderId="71" xfId="0" applyFont="1" applyFill="1" applyBorder="1" applyAlignment="1" applyProtection="1">
      <alignment horizontal="center" vertical="center"/>
      <protection/>
    </xf>
    <xf numFmtId="0" fontId="138" fillId="41" borderId="72" xfId="0" applyFont="1" applyFill="1" applyBorder="1" applyAlignment="1" applyProtection="1">
      <alignment horizontal="center" vertical="center"/>
      <protection/>
    </xf>
    <xf numFmtId="0" fontId="138" fillId="41" borderId="73" xfId="0" applyFont="1" applyFill="1" applyBorder="1" applyAlignment="1" applyProtection="1">
      <alignment horizontal="center" vertical="center"/>
      <protection/>
    </xf>
    <xf numFmtId="0" fontId="138" fillId="41" borderId="74" xfId="0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 applyProtection="1">
      <alignment horizontal="left" vertical="center"/>
      <protection/>
    </xf>
    <xf numFmtId="0" fontId="17" fillId="36" borderId="75" xfId="0" applyFont="1" applyFill="1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/>
      <protection locked="0"/>
    </xf>
    <xf numFmtId="0" fontId="0" fillId="0" borderId="77" xfId="0" applyBorder="1" applyAlignment="1" applyProtection="1">
      <alignment/>
      <protection locked="0"/>
    </xf>
    <xf numFmtId="0" fontId="139" fillId="36" borderId="78" xfId="0" applyFont="1" applyFill="1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/>
      <protection locked="0"/>
    </xf>
    <xf numFmtId="0" fontId="0" fillId="0" borderId="80" xfId="0" applyBorder="1" applyAlignment="1" applyProtection="1">
      <alignment/>
      <protection locked="0"/>
    </xf>
    <xf numFmtId="0" fontId="17" fillId="36" borderId="81" xfId="0" applyFont="1" applyFill="1" applyBorder="1" applyAlignment="1" applyProtection="1">
      <alignment horizontal="center" vertical="center"/>
      <protection locked="0"/>
    </xf>
    <xf numFmtId="0" fontId="0" fillId="0" borderId="82" xfId="0" applyBorder="1" applyAlignment="1" applyProtection="1">
      <alignment/>
      <protection locked="0"/>
    </xf>
    <xf numFmtId="0" fontId="0" fillId="0" borderId="83" xfId="0" applyBorder="1" applyAlignment="1" applyProtection="1">
      <alignment/>
      <protection locked="0"/>
    </xf>
    <xf numFmtId="43" fontId="125" fillId="16" borderId="84" xfId="0" applyNumberFormat="1" applyFont="1" applyFill="1" applyBorder="1" applyAlignment="1" applyProtection="1">
      <alignment horizontal="center"/>
      <protection/>
    </xf>
    <xf numFmtId="43" fontId="125" fillId="16" borderId="35" xfId="0" applyNumberFormat="1" applyFont="1" applyFill="1" applyBorder="1" applyAlignment="1" applyProtection="1">
      <alignment horizontal="center"/>
      <protection/>
    </xf>
    <xf numFmtId="43" fontId="125" fillId="16" borderId="85" xfId="0" applyNumberFormat="1" applyFont="1" applyFill="1" applyBorder="1" applyAlignment="1" applyProtection="1">
      <alignment horizontal="center"/>
      <protection/>
    </xf>
    <xf numFmtId="43" fontId="140" fillId="33" borderId="86" xfId="0" applyNumberFormat="1" applyFont="1" applyFill="1" applyBorder="1" applyAlignment="1" applyProtection="1">
      <alignment horizontal="center"/>
      <protection/>
    </xf>
    <xf numFmtId="0" fontId="140" fillId="33" borderId="86" xfId="0" applyFont="1" applyFill="1" applyBorder="1" applyAlignment="1" applyProtection="1">
      <alignment horizontal="center"/>
      <protection/>
    </xf>
    <xf numFmtId="0" fontId="141" fillId="36" borderId="87" xfId="0" applyFont="1" applyFill="1" applyBorder="1" applyAlignment="1" applyProtection="1">
      <alignment horizontal="center" vertical="center"/>
      <protection locked="0"/>
    </xf>
    <xf numFmtId="0" fontId="141" fillId="36" borderId="88" xfId="0" applyFont="1" applyFill="1" applyBorder="1" applyAlignment="1" applyProtection="1">
      <alignment horizontal="center" vertical="center"/>
      <protection locked="0"/>
    </xf>
    <xf numFmtId="0" fontId="141" fillId="36" borderId="89" xfId="0" applyFont="1" applyFill="1" applyBorder="1" applyAlignment="1" applyProtection="1">
      <alignment horizontal="center" vertical="center"/>
      <protection locked="0"/>
    </xf>
    <xf numFmtId="0" fontId="142" fillId="36" borderId="0" xfId="0" applyFont="1" applyFill="1" applyBorder="1" applyAlignment="1" applyProtection="1">
      <alignment horizontal="right" vertical="center"/>
      <protection/>
    </xf>
    <xf numFmtId="43" fontId="143" fillId="36" borderId="0" xfId="50" applyNumberFormat="1" applyFont="1" applyFill="1" applyBorder="1" applyAlignment="1" applyProtection="1">
      <alignment horizontal="center" vertical="center"/>
      <protection/>
    </xf>
    <xf numFmtId="43" fontId="123" fillId="36" borderId="0" xfId="50" applyNumberFormat="1" applyFont="1" applyFill="1" applyBorder="1" applyAlignment="1" applyProtection="1">
      <alignment horizontal="center" vertical="center"/>
      <protection/>
    </xf>
    <xf numFmtId="43" fontId="124" fillId="36" borderId="0" xfId="50" applyNumberFormat="1" applyFont="1" applyFill="1" applyBorder="1" applyAlignment="1" applyProtection="1">
      <alignment horizontal="center" vertical="center"/>
      <protection/>
    </xf>
    <xf numFmtId="43" fontId="125" fillId="36" borderId="0" xfId="50" applyNumberFormat="1" applyFont="1" applyFill="1" applyBorder="1" applyAlignment="1" applyProtection="1">
      <alignment horizontal="center" vertical="center"/>
      <protection/>
    </xf>
    <xf numFmtId="9" fontId="125" fillId="36" borderId="0" xfId="50" applyFont="1" applyFill="1" applyBorder="1" applyAlignment="1" applyProtection="1">
      <alignment horizontal="center" vertical="center"/>
      <protection/>
    </xf>
    <xf numFmtId="9" fontId="124" fillId="36" borderId="0" xfId="50" applyFont="1" applyFill="1" applyBorder="1" applyAlignment="1" applyProtection="1">
      <alignment horizontal="center" vertical="center"/>
      <protection/>
    </xf>
    <xf numFmtId="9" fontId="123" fillId="36" borderId="0" xfId="50" applyFont="1" applyFill="1" applyBorder="1" applyAlignment="1" applyProtection="1">
      <alignment horizontal="center" vertical="center"/>
      <protection/>
    </xf>
    <xf numFmtId="9" fontId="143" fillId="36" borderId="0" xfId="50" applyFont="1" applyFill="1" applyBorder="1" applyAlignment="1" applyProtection="1">
      <alignment horizontal="center" vertical="center"/>
      <protection/>
    </xf>
    <xf numFmtId="43" fontId="125" fillId="16" borderId="36" xfId="0" applyNumberFormat="1" applyFont="1" applyFill="1" applyBorder="1" applyAlignment="1" applyProtection="1">
      <alignment horizontal="center"/>
      <protection/>
    </xf>
    <xf numFmtId="0" fontId="125" fillId="10" borderId="0" xfId="0" applyFont="1" applyFill="1" applyBorder="1" applyAlignment="1" applyProtection="1">
      <alignment horizontal="center"/>
      <protection/>
    </xf>
    <xf numFmtId="0" fontId="125" fillId="10" borderId="19" xfId="0" applyFont="1" applyFill="1" applyBorder="1" applyAlignment="1" applyProtection="1">
      <alignment horizontal="center"/>
      <protection/>
    </xf>
    <xf numFmtId="0" fontId="125" fillId="36" borderId="90" xfId="0" applyFont="1" applyFill="1" applyBorder="1" applyAlignment="1" applyProtection="1">
      <alignment horizontal="center"/>
      <protection locked="0"/>
    </xf>
    <xf numFmtId="0" fontId="125" fillId="36" borderId="91" xfId="0" applyFont="1" applyFill="1" applyBorder="1" applyAlignment="1" applyProtection="1">
      <alignment horizontal="center"/>
      <protection locked="0"/>
    </xf>
    <xf numFmtId="43" fontId="140" fillId="33" borderId="0" xfId="0" applyNumberFormat="1" applyFont="1" applyFill="1" applyBorder="1" applyAlignment="1" applyProtection="1">
      <alignment horizontal="center"/>
      <protection/>
    </xf>
    <xf numFmtId="0" fontId="140" fillId="33" borderId="0" xfId="0" applyFont="1" applyFill="1" applyBorder="1" applyAlignment="1" applyProtection="1">
      <alignment horizontal="center"/>
      <protection/>
    </xf>
    <xf numFmtId="43" fontId="140" fillId="33" borderId="92" xfId="0" applyNumberFormat="1" applyFont="1" applyFill="1" applyBorder="1" applyAlignment="1" applyProtection="1">
      <alignment horizontal="center"/>
      <protection/>
    </xf>
    <xf numFmtId="0" fontId="140" fillId="33" borderId="92" xfId="0" applyFont="1" applyFill="1" applyBorder="1" applyAlignment="1" applyProtection="1">
      <alignment horizontal="center"/>
      <protection/>
    </xf>
    <xf numFmtId="43" fontId="125" fillId="16" borderId="34" xfId="0" applyNumberFormat="1" applyFont="1" applyFill="1" applyBorder="1" applyAlignment="1" applyProtection="1">
      <alignment horizontal="center"/>
      <protection/>
    </xf>
    <xf numFmtId="0" fontId="125" fillId="36" borderId="93" xfId="0" applyFont="1" applyFill="1" applyBorder="1" applyAlignment="1" applyProtection="1">
      <alignment horizontal="center"/>
      <protection locked="0"/>
    </xf>
    <xf numFmtId="0" fontId="125" fillId="36" borderId="94" xfId="0" applyFont="1" applyFill="1" applyBorder="1" applyAlignment="1" applyProtection="1">
      <alignment horizontal="center"/>
      <protection locked="0"/>
    </xf>
    <xf numFmtId="0" fontId="125" fillId="36" borderId="95" xfId="0" applyFont="1" applyFill="1" applyBorder="1" applyAlignment="1" applyProtection="1">
      <alignment horizontal="center"/>
      <protection locked="0"/>
    </xf>
    <xf numFmtId="0" fontId="125" fillId="16" borderId="18" xfId="0" applyFont="1" applyFill="1" applyBorder="1" applyAlignment="1" applyProtection="1">
      <alignment horizontal="center"/>
      <protection/>
    </xf>
    <xf numFmtId="0" fontId="125" fillId="16" borderId="0" xfId="0" applyFont="1" applyFill="1" applyBorder="1" applyAlignment="1" applyProtection="1">
      <alignment horizontal="center"/>
      <protection/>
    </xf>
    <xf numFmtId="0" fontId="125" fillId="16" borderId="19" xfId="0" applyFont="1" applyFill="1" applyBorder="1" applyAlignment="1" applyProtection="1">
      <alignment horizontal="center"/>
      <protection/>
    </xf>
    <xf numFmtId="0" fontId="125" fillId="10" borderId="18" xfId="0" applyFont="1" applyFill="1" applyBorder="1" applyAlignment="1" applyProtection="1">
      <alignment horizontal="center"/>
      <protection/>
    </xf>
    <xf numFmtId="0" fontId="125" fillId="10" borderId="96" xfId="0" applyFont="1" applyFill="1" applyBorder="1" applyAlignment="1" applyProtection="1">
      <alignment horizontal="center"/>
      <protection/>
    </xf>
    <xf numFmtId="10" fontId="125" fillId="33" borderId="97" xfId="50" applyNumberFormat="1" applyFont="1" applyFill="1" applyBorder="1" applyAlignment="1" applyProtection="1">
      <alignment horizontal="center"/>
      <protection locked="0"/>
    </xf>
    <xf numFmtId="10" fontId="125" fillId="33" borderId="98" xfId="50" applyNumberFormat="1" applyFont="1" applyFill="1" applyBorder="1" applyAlignment="1" applyProtection="1">
      <alignment horizontal="center"/>
      <protection locked="0"/>
    </xf>
    <xf numFmtId="43" fontId="143" fillId="19" borderId="25" xfId="0" applyNumberFormat="1" applyFont="1" applyFill="1" applyBorder="1" applyAlignment="1" applyProtection="1">
      <alignment horizontal="center"/>
      <protection/>
    </xf>
    <xf numFmtId="0" fontId="143" fillId="19" borderId="26" xfId="0" applyFont="1" applyFill="1" applyBorder="1" applyAlignment="1" applyProtection="1">
      <alignment horizontal="center"/>
      <protection/>
    </xf>
    <xf numFmtId="0" fontId="125" fillId="10" borderId="99" xfId="0" applyFont="1" applyFill="1" applyBorder="1" applyAlignment="1" applyProtection="1">
      <alignment horizontal="center"/>
      <protection/>
    </xf>
    <xf numFmtId="43" fontId="124" fillId="15" borderId="31" xfId="0" applyNumberFormat="1" applyFont="1" applyFill="1" applyBorder="1" applyAlignment="1" applyProtection="1">
      <alignment horizontal="center"/>
      <protection/>
    </xf>
    <xf numFmtId="43" fontId="124" fillId="15" borderId="32" xfId="0" applyNumberFormat="1" applyFont="1" applyFill="1" applyBorder="1" applyAlignment="1" applyProtection="1">
      <alignment horizontal="center"/>
      <protection/>
    </xf>
    <xf numFmtId="43" fontId="124" fillId="15" borderId="100" xfId="0" applyNumberFormat="1" applyFont="1" applyFill="1" applyBorder="1" applyAlignment="1" applyProtection="1">
      <alignment horizontal="center"/>
      <protection/>
    </xf>
    <xf numFmtId="43" fontId="124" fillId="15" borderId="101" xfId="0" applyNumberFormat="1" applyFont="1" applyFill="1" applyBorder="1" applyAlignment="1" applyProtection="1">
      <alignment horizontal="center"/>
      <protection/>
    </xf>
    <xf numFmtId="43" fontId="124" fillId="15" borderId="33" xfId="0" applyNumberFormat="1" applyFont="1" applyFill="1" applyBorder="1" applyAlignment="1" applyProtection="1">
      <alignment horizontal="center"/>
      <protection/>
    </xf>
    <xf numFmtId="0" fontId="125" fillId="16" borderId="102" xfId="0" applyFont="1" applyFill="1" applyBorder="1" applyAlignment="1" applyProtection="1">
      <alignment horizontal="center"/>
      <protection/>
    </xf>
    <xf numFmtId="0" fontId="125" fillId="16" borderId="103" xfId="0" applyFont="1" applyFill="1" applyBorder="1" applyAlignment="1" applyProtection="1">
      <alignment horizontal="center"/>
      <protection/>
    </xf>
    <xf numFmtId="0" fontId="125" fillId="16" borderId="104" xfId="0" applyFont="1" applyFill="1" applyBorder="1" applyAlignment="1" applyProtection="1">
      <alignment horizontal="center"/>
      <protection/>
    </xf>
    <xf numFmtId="43" fontId="143" fillId="19" borderId="105" xfId="0" applyNumberFormat="1" applyFont="1" applyFill="1" applyBorder="1" applyAlignment="1" applyProtection="1">
      <alignment horizontal="center"/>
      <protection/>
    </xf>
    <xf numFmtId="0" fontId="143" fillId="19" borderId="106" xfId="0" applyFont="1" applyFill="1" applyBorder="1" applyAlignment="1" applyProtection="1">
      <alignment horizontal="center"/>
      <protection/>
    </xf>
    <xf numFmtId="0" fontId="123" fillId="17" borderId="107" xfId="0" applyFont="1" applyFill="1" applyBorder="1" applyAlignment="1" applyProtection="1">
      <alignment horizontal="center"/>
      <protection/>
    </xf>
    <xf numFmtId="0" fontId="123" fillId="17" borderId="108" xfId="0" applyFont="1" applyFill="1" applyBorder="1" applyAlignment="1" applyProtection="1">
      <alignment horizontal="center"/>
      <protection/>
    </xf>
    <xf numFmtId="0" fontId="123" fillId="17" borderId="109" xfId="0" applyFont="1" applyFill="1" applyBorder="1" applyAlignment="1" applyProtection="1">
      <alignment horizontal="center"/>
      <protection/>
    </xf>
    <xf numFmtId="0" fontId="123" fillId="17" borderId="14" xfId="0" applyFont="1" applyFill="1" applyBorder="1" applyAlignment="1" applyProtection="1">
      <alignment horizontal="center"/>
      <protection/>
    </xf>
    <xf numFmtId="0" fontId="123" fillId="17" borderId="0" xfId="0" applyFont="1" applyFill="1" applyBorder="1" applyAlignment="1" applyProtection="1">
      <alignment horizontal="center"/>
      <protection/>
    </xf>
    <xf numFmtId="0" fontId="123" fillId="17" borderId="15" xfId="0" applyFont="1" applyFill="1" applyBorder="1" applyAlignment="1" applyProtection="1">
      <alignment horizontal="center"/>
      <protection/>
    </xf>
    <xf numFmtId="0" fontId="123" fillId="11" borderId="14" xfId="0" applyFont="1" applyFill="1" applyBorder="1" applyAlignment="1" applyProtection="1">
      <alignment horizontal="center"/>
      <protection/>
    </xf>
    <xf numFmtId="0" fontId="123" fillId="11" borderId="0" xfId="0" applyFont="1" applyFill="1" applyBorder="1" applyAlignment="1" applyProtection="1">
      <alignment horizontal="center"/>
      <protection/>
    </xf>
    <xf numFmtId="0" fontId="123" fillId="11" borderId="110" xfId="0" applyFont="1" applyFill="1" applyBorder="1" applyAlignment="1" applyProtection="1">
      <alignment horizontal="center"/>
      <protection/>
    </xf>
    <xf numFmtId="0" fontId="123" fillId="11" borderId="111" xfId="0" applyFont="1" applyFill="1" applyBorder="1" applyAlignment="1" applyProtection="1">
      <alignment horizontal="center"/>
      <protection/>
    </xf>
    <xf numFmtId="0" fontId="123" fillId="11" borderId="15" xfId="0" applyFont="1" applyFill="1" applyBorder="1" applyAlignment="1" applyProtection="1">
      <alignment horizontal="center"/>
      <protection/>
    </xf>
    <xf numFmtId="43" fontId="123" fillId="36" borderId="112" xfId="52" applyFont="1" applyFill="1" applyBorder="1" applyAlignment="1" applyProtection="1">
      <alignment horizontal="center"/>
      <protection locked="0"/>
    </xf>
    <xf numFmtId="43" fontId="123" fillId="36" borderId="113" xfId="52" applyFont="1" applyFill="1" applyBorder="1" applyAlignment="1" applyProtection="1">
      <alignment horizontal="center"/>
      <protection locked="0"/>
    </xf>
    <xf numFmtId="43" fontId="123" fillId="36" borderId="114" xfId="52" applyFont="1" applyFill="1" applyBorder="1" applyAlignment="1" applyProtection="1">
      <alignment horizontal="center"/>
      <protection locked="0"/>
    </xf>
    <xf numFmtId="43" fontId="123" fillId="36" borderId="115" xfId="52" applyFont="1" applyFill="1" applyBorder="1" applyAlignment="1" applyProtection="1">
      <alignment horizontal="center"/>
      <protection locked="0"/>
    </xf>
    <xf numFmtId="43" fontId="123" fillId="36" borderId="116" xfId="52" applyFont="1" applyFill="1" applyBorder="1" applyAlignment="1" applyProtection="1">
      <alignment horizontal="center"/>
      <protection locked="0"/>
    </xf>
    <xf numFmtId="43" fontId="143" fillId="19" borderId="26" xfId="0" applyNumberFormat="1" applyFont="1" applyFill="1" applyBorder="1" applyAlignment="1" applyProtection="1">
      <alignment horizontal="center"/>
      <protection/>
    </xf>
    <xf numFmtId="0" fontId="143" fillId="19" borderId="27" xfId="0" applyFont="1" applyFill="1" applyBorder="1" applyAlignment="1" applyProtection="1">
      <alignment horizontal="center"/>
      <protection/>
    </xf>
    <xf numFmtId="0" fontId="143" fillId="19" borderId="12" xfId="0" applyFont="1" applyFill="1" applyBorder="1" applyAlignment="1" applyProtection="1">
      <alignment horizontal="center"/>
      <protection/>
    </xf>
    <xf numFmtId="0" fontId="143" fillId="19" borderId="0" xfId="0" applyFont="1" applyFill="1" applyBorder="1" applyAlignment="1" applyProtection="1">
      <alignment horizontal="center"/>
      <protection/>
    </xf>
    <xf numFmtId="0" fontId="143" fillId="19" borderId="13" xfId="0" applyFont="1" applyFill="1" applyBorder="1" applyAlignment="1" applyProtection="1">
      <alignment horizontal="center"/>
      <protection/>
    </xf>
    <xf numFmtId="0" fontId="143" fillId="13" borderId="12" xfId="0" applyFont="1" applyFill="1" applyBorder="1" applyAlignment="1" applyProtection="1">
      <alignment horizontal="center"/>
      <protection/>
    </xf>
    <xf numFmtId="0" fontId="143" fillId="13" borderId="0" xfId="0" applyFont="1" applyFill="1" applyBorder="1" applyAlignment="1" applyProtection="1">
      <alignment horizontal="center"/>
      <protection/>
    </xf>
    <xf numFmtId="43" fontId="123" fillId="17" borderId="29" xfId="0" applyNumberFormat="1" applyFont="1" applyFill="1" applyBorder="1" applyAlignment="1" applyProtection="1">
      <alignment horizontal="center"/>
      <protection/>
    </xf>
    <xf numFmtId="0" fontId="123" fillId="17" borderId="29" xfId="0" applyFont="1" applyFill="1" applyBorder="1" applyAlignment="1" applyProtection="1">
      <alignment horizontal="center"/>
      <protection/>
    </xf>
    <xf numFmtId="0" fontId="123" fillId="17" borderId="30" xfId="0" applyFont="1" applyFill="1" applyBorder="1" applyAlignment="1" applyProtection="1">
      <alignment horizontal="center"/>
      <protection/>
    </xf>
    <xf numFmtId="0" fontId="143" fillId="13" borderId="117" xfId="0" applyFont="1" applyFill="1" applyBorder="1" applyAlignment="1" applyProtection="1">
      <alignment horizontal="center"/>
      <protection/>
    </xf>
    <xf numFmtId="0" fontId="143" fillId="13" borderId="118" xfId="0" applyFont="1" applyFill="1" applyBorder="1" applyAlignment="1" applyProtection="1">
      <alignment horizontal="center"/>
      <protection/>
    </xf>
    <xf numFmtId="0" fontId="143" fillId="13" borderId="13" xfId="0" applyFont="1" applyFill="1" applyBorder="1" applyAlignment="1" applyProtection="1">
      <alignment horizontal="center"/>
      <protection/>
    </xf>
    <xf numFmtId="0" fontId="143" fillId="36" borderId="119" xfId="0" applyFont="1" applyFill="1" applyBorder="1" applyAlignment="1" applyProtection="1">
      <alignment horizontal="center"/>
      <protection locked="0"/>
    </xf>
    <xf numFmtId="0" fontId="143" fillId="36" borderId="120" xfId="0" applyFont="1" applyFill="1" applyBorder="1" applyAlignment="1" applyProtection="1">
      <alignment horizontal="center"/>
      <protection locked="0"/>
    </xf>
    <xf numFmtId="0" fontId="123" fillId="36" borderId="113" xfId="0" applyFont="1" applyFill="1" applyBorder="1" applyAlignment="1" applyProtection="1">
      <alignment horizontal="center"/>
      <protection locked="0"/>
    </xf>
    <xf numFmtId="0" fontId="123" fillId="36" borderId="115" xfId="0" applyFont="1" applyFill="1" applyBorder="1" applyAlignment="1" applyProtection="1">
      <alignment horizontal="center"/>
      <protection locked="0"/>
    </xf>
    <xf numFmtId="43" fontId="143" fillId="36" borderId="120" xfId="52" applyFont="1" applyFill="1" applyBorder="1" applyAlignment="1" applyProtection="1">
      <alignment horizontal="center" vertical="center"/>
      <protection locked="0"/>
    </xf>
    <xf numFmtId="43" fontId="143" fillId="36" borderId="121" xfId="52" applyFont="1" applyFill="1" applyBorder="1" applyAlignment="1" applyProtection="1">
      <alignment horizontal="center" vertical="center"/>
      <protection locked="0"/>
    </xf>
    <xf numFmtId="43" fontId="123" fillId="17" borderId="122" xfId="0" applyNumberFormat="1" applyFont="1" applyFill="1" applyBorder="1" applyAlignment="1" applyProtection="1">
      <alignment horizontal="center"/>
      <protection/>
    </xf>
    <xf numFmtId="0" fontId="123" fillId="17" borderId="123" xfId="0" applyFont="1" applyFill="1" applyBorder="1" applyAlignment="1" applyProtection="1">
      <alignment horizontal="center"/>
      <protection/>
    </xf>
    <xf numFmtId="0" fontId="123" fillId="36" borderId="116" xfId="0" applyFont="1" applyFill="1" applyBorder="1" applyAlignment="1" applyProtection="1">
      <alignment horizontal="center"/>
      <protection locked="0"/>
    </xf>
    <xf numFmtId="0" fontId="123" fillId="36" borderId="114" xfId="0" applyFont="1" applyFill="1" applyBorder="1" applyAlignment="1" applyProtection="1">
      <alignment horizontal="center"/>
      <protection locked="0"/>
    </xf>
    <xf numFmtId="0" fontId="143" fillId="36" borderId="124" xfId="0" applyFont="1" applyFill="1" applyBorder="1" applyAlignment="1" applyProtection="1">
      <alignment horizontal="center"/>
      <protection locked="0"/>
    </xf>
    <xf numFmtId="0" fontId="143" fillId="36" borderId="125" xfId="0" applyFont="1" applyFill="1" applyBorder="1" applyAlignment="1" applyProtection="1">
      <alignment horizontal="center"/>
      <protection locked="0"/>
    </xf>
    <xf numFmtId="0" fontId="143" fillId="36" borderId="121" xfId="0" applyFont="1" applyFill="1" applyBorder="1" applyAlignment="1" applyProtection="1">
      <alignment horizontal="center"/>
      <protection locked="0"/>
    </xf>
    <xf numFmtId="0" fontId="123" fillId="36" borderId="112" xfId="0" applyFont="1" applyFill="1" applyBorder="1" applyAlignment="1" applyProtection="1">
      <alignment horizontal="center"/>
      <protection locked="0"/>
    </xf>
    <xf numFmtId="0" fontId="143" fillId="19" borderId="126" xfId="0" applyFont="1" applyFill="1" applyBorder="1" applyAlignment="1" applyProtection="1">
      <alignment horizontal="center"/>
      <protection/>
    </xf>
    <xf numFmtId="0" fontId="143" fillId="19" borderId="127" xfId="0" applyFont="1" applyFill="1" applyBorder="1" applyAlignment="1" applyProtection="1">
      <alignment horizontal="center"/>
      <protection/>
    </xf>
    <xf numFmtId="0" fontId="143" fillId="19" borderId="128" xfId="0" applyFont="1" applyFill="1" applyBorder="1" applyAlignment="1" applyProtection="1">
      <alignment horizontal="center"/>
      <protection/>
    </xf>
    <xf numFmtId="0" fontId="125" fillId="10" borderId="98" xfId="0" applyFont="1" applyFill="1" applyBorder="1" applyAlignment="1" applyProtection="1">
      <alignment horizontal="left"/>
      <protection/>
    </xf>
    <xf numFmtId="0" fontId="125" fillId="10" borderId="129" xfId="0" applyFont="1" applyFill="1" applyBorder="1" applyAlignment="1" applyProtection="1">
      <alignment horizontal="left"/>
      <protection/>
    </xf>
    <xf numFmtId="43" fontId="123" fillId="17" borderId="28" xfId="0" applyNumberFormat="1" applyFont="1" applyFill="1" applyBorder="1" applyAlignment="1" applyProtection="1">
      <alignment horizontal="center"/>
      <protection/>
    </xf>
    <xf numFmtId="0" fontId="124" fillId="9" borderId="0" xfId="0" applyFont="1" applyFill="1" applyBorder="1" applyAlignment="1" applyProtection="1">
      <alignment horizontal="center"/>
      <protection/>
    </xf>
    <xf numFmtId="0" fontId="124" fillId="9" borderId="17" xfId="0" applyFont="1" applyFill="1" applyBorder="1" applyAlignment="1" applyProtection="1">
      <alignment horizontal="center"/>
      <protection/>
    </xf>
    <xf numFmtId="0" fontId="125" fillId="10" borderId="0" xfId="0" applyFont="1" applyFill="1" applyBorder="1" applyAlignment="1" applyProtection="1">
      <alignment horizontal="left"/>
      <protection/>
    </xf>
    <xf numFmtId="0" fontId="125" fillId="10" borderId="19" xfId="0" applyFont="1" applyFill="1" applyBorder="1" applyAlignment="1" applyProtection="1">
      <alignment horizontal="left"/>
      <protection/>
    </xf>
    <xf numFmtId="0" fontId="124" fillId="33" borderId="130" xfId="50" applyNumberFormat="1" applyFont="1" applyFill="1" applyBorder="1" applyAlignment="1" applyProtection="1">
      <alignment horizontal="center"/>
      <protection locked="0"/>
    </xf>
    <xf numFmtId="0" fontId="124" fillId="33" borderId="131" xfId="50" applyNumberFormat="1" applyFont="1" applyFill="1" applyBorder="1" applyAlignment="1" applyProtection="1">
      <alignment horizontal="center"/>
      <protection locked="0"/>
    </xf>
    <xf numFmtId="0" fontId="124" fillId="9" borderId="131" xfId="0" applyFont="1" applyFill="1" applyBorder="1" applyAlignment="1" applyProtection="1">
      <alignment horizontal="left"/>
      <protection/>
    </xf>
    <xf numFmtId="0" fontId="124" fillId="9" borderId="132" xfId="0" applyFont="1" applyFill="1" applyBorder="1" applyAlignment="1" applyProtection="1">
      <alignment horizontal="left"/>
      <protection/>
    </xf>
    <xf numFmtId="0" fontId="124" fillId="15" borderId="16" xfId="0" applyFont="1" applyFill="1" applyBorder="1" applyAlignment="1" applyProtection="1">
      <alignment horizontal="center"/>
      <protection/>
    </xf>
    <xf numFmtId="0" fontId="124" fillId="15" borderId="0" xfId="0" applyFont="1" applyFill="1" applyBorder="1" applyAlignment="1" applyProtection="1">
      <alignment horizontal="center"/>
      <protection/>
    </xf>
    <xf numFmtId="0" fontId="124" fillId="9" borderId="0" xfId="0" applyFont="1" applyFill="1" applyBorder="1" applyAlignment="1" applyProtection="1">
      <alignment horizontal="left"/>
      <protection/>
    </xf>
    <xf numFmtId="0" fontId="124" fillId="9" borderId="17" xfId="0" applyFont="1" applyFill="1" applyBorder="1" applyAlignment="1" applyProtection="1">
      <alignment horizontal="left"/>
      <protection/>
    </xf>
    <xf numFmtId="0" fontId="125" fillId="16" borderId="0" xfId="0" applyFont="1" applyFill="1" applyBorder="1" applyAlignment="1" applyProtection="1">
      <alignment horizontal="left"/>
      <protection/>
    </xf>
    <xf numFmtId="0" fontId="125" fillId="16" borderId="19" xfId="0" applyFont="1" applyFill="1" applyBorder="1" applyAlignment="1" applyProtection="1">
      <alignment horizontal="left"/>
      <protection/>
    </xf>
    <xf numFmtId="43" fontId="124" fillId="36" borderId="133" xfId="52" applyFont="1" applyFill="1" applyBorder="1" applyAlignment="1" applyProtection="1">
      <alignment horizontal="center"/>
      <protection locked="0"/>
    </xf>
    <xf numFmtId="43" fontId="124" fillId="36" borderId="134" xfId="52" applyFont="1" applyFill="1" applyBorder="1" applyAlignment="1" applyProtection="1">
      <alignment horizontal="center"/>
      <protection locked="0"/>
    </xf>
    <xf numFmtId="43" fontId="124" fillId="36" borderId="135" xfId="52" applyFont="1" applyFill="1" applyBorder="1" applyAlignment="1" applyProtection="1">
      <alignment horizontal="center"/>
      <protection locked="0"/>
    </xf>
    <xf numFmtId="43" fontId="124" fillId="36" borderId="136" xfId="52" applyFont="1" applyFill="1" applyBorder="1" applyAlignment="1" applyProtection="1">
      <alignment horizontal="center"/>
      <protection locked="0"/>
    </xf>
    <xf numFmtId="43" fontId="125" fillId="36" borderId="93" xfId="52" applyFont="1" applyFill="1" applyBorder="1" applyAlignment="1" applyProtection="1">
      <alignment horizontal="center"/>
      <protection locked="0"/>
    </xf>
    <xf numFmtId="43" fontId="125" fillId="36" borderId="91" xfId="52" applyFont="1" applyFill="1" applyBorder="1" applyAlignment="1" applyProtection="1">
      <alignment horizontal="center"/>
      <protection locked="0"/>
    </xf>
    <xf numFmtId="43" fontId="125" fillId="36" borderId="95" xfId="52" applyFont="1" applyFill="1" applyBorder="1" applyAlignment="1" applyProtection="1">
      <alignment horizontal="center"/>
      <protection locked="0"/>
    </xf>
    <xf numFmtId="0" fontId="125" fillId="16" borderId="98" xfId="0" applyFont="1" applyFill="1" applyBorder="1" applyAlignment="1" applyProtection="1">
      <alignment horizontal="left"/>
      <protection/>
    </xf>
    <xf numFmtId="0" fontId="125" fillId="16" borderId="129" xfId="0" applyFont="1" applyFill="1" applyBorder="1" applyAlignment="1" applyProtection="1">
      <alignment horizontal="left"/>
      <protection/>
    </xf>
    <xf numFmtId="0" fontId="125" fillId="10" borderId="137" xfId="0" applyFont="1" applyFill="1" applyBorder="1" applyAlignment="1" applyProtection="1">
      <alignment horizontal="left"/>
      <protection/>
    </xf>
    <xf numFmtId="0" fontId="125" fillId="10" borderId="138" xfId="0" applyFont="1" applyFill="1" applyBorder="1" applyAlignment="1" applyProtection="1">
      <alignment horizontal="left"/>
      <protection/>
    </xf>
    <xf numFmtId="0" fontId="125" fillId="33" borderId="139" xfId="50" applyNumberFormat="1" applyFont="1" applyFill="1" applyBorder="1" applyAlignment="1" applyProtection="1">
      <alignment horizontal="center"/>
      <protection locked="0"/>
    </xf>
    <xf numFmtId="0" fontId="125" fillId="33" borderId="137" xfId="50" applyNumberFormat="1" applyFont="1" applyFill="1" applyBorder="1" applyAlignment="1" applyProtection="1">
      <alignment horizontal="center"/>
      <protection locked="0"/>
    </xf>
    <xf numFmtId="43" fontId="125" fillId="36" borderId="90" xfId="52" applyFont="1" applyFill="1" applyBorder="1" applyAlignment="1" applyProtection="1">
      <alignment horizontal="center"/>
      <protection locked="0"/>
    </xf>
    <xf numFmtId="43" fontId="125" fillId="36" borderId="94" xfId="52" applyFont="1" applyFill="1" applyBorder="1" applyAlignment="1" applyProtection="1">
      <alignment horizontal="center"/>
      <protection locked="0"/>
    </xf>
    <xf numFmtId="43" fontId="124" fillId="36" borderId="140" xfId="52" applyFont="1" applyFill="1" applyBorder="1" applyAlignment="1" applyProtection="1">
      <alignment horizontal="center"/>
      <protection locked="0"/>
    </xf>
    <xf numFmtId="0" fontId="124" fillId="15" borderId="141" xfId="0" applyFont="1" applyFill="1" applyBorder="1" applyAlignment="1" applyProtection="1">
      <alignment horizontal="center"/>
      <protection/>
    </xf>
    <xf numFmtId="0" fontId="124" fillId="15" borderId="142" xfId="0" applyFont="1" applyFill="1" applyBorder="1" applyAlignment="1" applyProtection="1">
      <alignment horizontal="center"/>
      <protection/>
    </xf>
    <xf numFmtId="0" fontId="124" fillId="15" borderId="143" xfId="0" applyFont="1" applyFill="1" applyBorder="1" applyAlignment="1" applyProtection="1">
      <alignment horizontal="center"/>
      <protection/>
    </xf>
    <xf numFmtId="0" fontId="124" fillId="15" borderId="17" xfId="0" applyFont="1" applyFill="1" applyBorder="1" applyAlignment="1" applyProtection="1">
      <alignment horizontal="center"/>
      <protection/>
    </xf>
    <xf numFmtId="0" fontId="124" fillId="9" borderId="16" xfId="0" applyFont="1" applyFill="1" applyBorder="1" applyAlignment="1" applyProtection="1">
      <alignment horizontal="center"/>
      <protection/>
    </xf>
    <xf numFmtId="0" fontId="124" fillId="9" borderId="144" xfId="0" applyFont="1" applyFill="1" applyBorder="1" applyAlignment="1" applyProtection="1">
      <alignment horizontal="center"/>
      <protection/>
    </xf>
    <xf numFmtId="0" fontId="124" fillId="9" borderId="145" xfId="0" applyFont="1" applyFill="1" applyBorder="1" applyAlignment="1" applyProtection="1">
      <alignment horizontal="center"/>
      <protection/>
    </xf>
    <xf numFmtId="0" fontId="124" fillId="36" borderId="140" xfId="0" applyFont="1" applyFill="1" applyBorder="1" applyAlignment="1" applyProtection="1">
      <alignment horizontal="center"/>
      <protection locked="0"/>
    </xf>
    <xf numFmtId="0" fontId="124" fillId="36" borderId="134" xfId="0" applyFont="1" applyFill="1" applyBorder="1" applyAlignment="1" applyProtection="1">
      <alignment horizontal="center"/>
      <protection locked="0"/>
    </xf>
    <xf numFmtId="0" fontId="124" fillId="36" borderId="135" xfId="0" applyFont="1" applyFill="1" applyBorder="1" applyAlignment="1" applyProtection="1">
      <alignment horizontal="center"/>
      <protection locked="0"/>
    </xf>
    <xf numFmtId="0" fontId="124" fillId="36" borderId="133" xfId="0" applyFont="1" applyFill="1" applyBorder="1" applyAlignment="1" applyProtection="1">
      <alignment horizontal="center"/>
      <protection locked="0"/>
    </xf>
    <xf numFmtId="0" fontId="124" fillId="36" borderId="136" xfId="0" applyFont="1" applyFill="1" applyBorder="1" applyAlignment="1" applyProtection="1">
      <alignment horizontal="center"/>
      <protection locked="0"/>
    </xf>
    <xf numFmtId="0" fontId="125" fillId="10" borderId="98" xfId="0" applyFont="1" applyFill="1" applyBorder="1" applyAlignment="1" applyProtection="1">
      <alignment horizontal="center"/>
      <protection/>
    </xf>
    <xf numFmtId="43" fontId="125" fillId="10" borderId="98" xfId="52" applyFont="1" applyFill="1" applyBorder="1" applyAlignment="1" applyProtection="1">
      <alignment horizontal="center"/>
      <protection/>
    </xf>
    <xf numFmtId="43" fontId="125" fillId="10" borderId="129" xfId="52" applyFont="1" applyFill="1" applyBorder="1" applyAlignment="1" applyProtection="1">
      <alignment horizontal="center"/>
      <protection/>
    </xf>
    <xf numFmtId="10" fontId="125" fillId="10" borderId="97" xfId="50" applyNumberFormat="1" applyFont="1" applyFill="1" applyBorder="1" applyAlignment="1" applyProtection="1">
      <alignment horizontal="center"/>
      <protection/>
    </xf>
    <xf numFmtId="10" fontId="125" fillId="10" borderId="98" xfId="50" applyNumberFormat="1" applyFont="1" applyFill="1" applyBorder="1" applyAlignment="1" applyProtection="1">
      <alignment horizontal="center"/>
      <protection/>
    </xf>
    <xf numFmtId="0" fontId="125" fillId="42" borderId="97" xfId="0" applyFont="1" applyFill="1" applyBorder="1" applyAlignment="1" applyProtection="1">
      <alignment horizontal="center"/>
      <protection/>
    </xf>
    <xf numFmtId="0" fontId="125" fillId="42" borderId="98" xfId="0" applyFont="1" applyFill="1" applyBorder="1" applyAlignment="1" applyProtection="1">
      <alignment horizontal="center"/>
      <protection/>
    </xf>
    <xf numFmtId="0" fontId="125" fillId="42" borderId="129" xfId="0" applyFont="1" applyFill="1" applyBorder="1" applyAlignment="1" applyProtection="1">
      <alignment horizontal="center"/>
      <protection/>
    </xf>
    <xf numFmtId="10" fontId="125" fillId="16" borderId="97" xfId="50" applyNumberFormat="1" applyFont="1" applyFill="1" applyBorder="1" applyAlignment="1" applyProtection="1">
      <alignment horizontal="center"/>
      <protection/>
    </xf>
    <xf numFmtId="10" fontId="125" fillId="16" borderId="98" xfId="50" applyNumberFormat="1" applyFont="1" applyFill="1" applyBorder="1" applyAlignment="1" applyProtection="1">
      <alignment horizontal="center"/>
      <protection/>
    </xf>
    <xf numFmtId="10" fontId="124" fillId="33" borderId="146" xfId="50" applyNumberFormat="1" applyFont="1" applyFill="1" applyBorder="1" applyAlignment="1" applyProtection="1">
      <alignment horizontal="center"/>
      <protection locked="0"/>
    </xf>
    <xf numFmtId="10" fontId="124" fillId="33" borderId="147" xfId="50" applyNumberFormat="1" applyFont="1" applyFill="1" applyBorder="1" applyAlignment="1" applyProtection="1">
      <alignment horizontal="center"/>
      <protection locked="0"/>
    </xf>
    <xf numFmtId="0" fontId="124" fillId="9" borderId="147" xfId="0" applyFont="1" applyFill="1" applyBorder="1" applyAlignment="1" applyProtection="1">
      <alignment horizontal="left"/>
      <protection/>
    </xf>
    <xf numFmtId="0" fontId="124" fillId="9" borderId="148" xfId="0" applyFont="1" applyFill="1" applyBorder="1" applyAlignment="1" applyProtection="1">
      <alignment horizontal="left"/>
      <protection/>
    </xf>
    <xf numFmtId="0" fontId="124" fillId="15" borderId="147" xfId="0" applyFont="1" applyFill="1" applyBorder="1" applyAlignment="1" applyProtection="1">
      <alignment horizontal="left"/>
      <protection/>
    </xf>
    <xf numFmtId="0" fontId="124" fillId="15" borderId="148" xfId="0" applyFont="1" applyFill="1" applyBorder="1" applyAlignment="1" applyProtection="1">
      <alignment horizontal="left"/>
      <protection/>
    </xf>
    <xf numFmtId="0" fontId="124" fillId="15" borderId="0" xfId="0" applyFont="1" applyFill="1" applyBorder="1" applyAlignment="1" applyProtection="1">
      <alignment horizontal="left"/>
      <protection/>
    </xf>
    <xf numFmtId="0" fontId="124" fillId="15" borderId="17" xfId="0" applyFont="1" applyFill="1" applyBorder="1" applyAlignment="1" applyProtection="1">
      <alignment horizontal="left"/>
      <protection/>
    </xf>
    <xf numFmtId="10" fontId="124" fillId="9" borderId="146" xfId="50" applyNumberFormat="1" applyFont="1" applyFill="1" applyBorder="1" applyAlignment="1" applyProtection="1">
      <alignment horizontal="center"/>
      <protection/>
    </xf>
    <xf numFmtId="10" fontId="124" fillId="9" borderId="147" xfId="50" applyNumberFormat="1" applyFont="1" applyFill="1" applyBorder="1" applyAlignment="1" applyProtection="1">
      <alignment horizontal="center"/>
      <protection/>
    </xf>
    <xf numFmtId="0" fontId="124" fillId="9" borderId="147" xfId="0" applyFont="1" applyFill="1" applyBorder="1" applyAlignment="1" applyProtection="1">
      <alignment horizontal="center"/>
      <protection/>
    </xf>
    <xf numFmtId="43" fontId="124" fillId="9" borderId="147" xfId="52" applyNumberFormat="1" applyFont="1" applyFill="1" applyBorder="1" applyAlignment="1" applyProtection="1">
      <alignment horizontal="center"/>
      <protection/>
    </xf>
    <xf numFmtId="43" fontId="124" fillId="9" borderId="147" xfId="52" applyFont="1" applyFill="1" applyBorder="1" applyAlignment="1" applyProtection="1">
      <alignment horizontal="center"/>
      <protection/>
    </xf>
    <xf numFmtId="43" fontId="124" fillId="9" borderId="148" xfId="52" applyFont="1" applyFill="1" applyBorder="1" applyAlignment="1" applyProtection="1">
      <alignment horizontal="center"/>
      <protection/>
    </xf>
    <xf numFmtId="43" fontId="143" fillId="36" borderId="119" xfId="52" applyFont="1" applyFill="1" applyBorder="1" applyAlignment="1" applyProtection="1">
      <alignment horizontal="center" vertical="center"/>
      <protection locked="0"/>
    </xf>
    <xf numFmtId="43" fontId="143" fillId="36" borderId="124" xfId="52" applyFont="1" applyFill="1" applyBorder="1" applyAlignment="1" applyProtection="1">
      <alignment horizontal="center" vertical="center"/>
      <protection locked="0"/>
    </xf>
    <xf numFmtId="43" fontId="143" fillId="36" borderId="125" xfId="52" applyFont="1" applyFill="1" applyBorder="1" applyAlignment="1" applyProtection="1">
      <alignment horizontal="center" vertical="center"/>
      <protection locked="0"/>
    </xf>
    <xf numFmtId="1" fontId="123" fillId="33" borderId="149" xfId="50" applyNumberFormat="1" applyFont="1" applyFill="1" applyBorder="1" applyAlignment="1" applyProtection="1">
      <alignment horizontal="center"/>
      <protection locked="0"/>
    </xf>
    <xf numFmtId="1" fontId="123" fillId="33" borderId="150" xfId="50" applyNumberFormat="1" applyFont="1" applyFill="1" applyBorder="1" applyAlignment="1" applyProtection="1">
      <alignment horizontal="center"/>
      <protection locked="0"/>
    </xf>
    <xf numFmtId="0" fontId="123" fillId="11" borderId="150" xfId="0" applyFont="1" applyFill="1" applyBorder="1" applyAlignment="1" applyProtection="1">
      <alignment horizontal="left"/>
      <protection/>
    </xf>
    <xf numFmtId="0" fontId="123" fillId="11" borderId="151" xfId="0" applyFont="1" applyFill="1" applyBorder="1" applyAlignment="1" applyProtection="1">
      <alignment horizontal="left"/>
      <protection/>
    </xf>
    <xf numFmtId="0" fontId="144" fillId="15" borderId="141" xfId="0" applyFont="1" applyFill="1" applyBorder="1" applyAlignment="1" applyProtection="1">
      <alignment horizontal="center" vertical="center"/>
      <protection/>
    </xf>
    <xf numFmtId="0" fontId="144" fillId="15" borderId="142" xfId="0" applyFont="1" applyFill="1" applyBorder="1" applyAlignment="1" applyProtection="1">
      <alignment horizontal="center" vertical="center"/>
      <protection/>
    </xf>
    <xf numFmtId="0" fontId="144" fillId="15" borderId="143" xfId="0" applyFont="1" applyFill="1" applyBorder="1" applyAlignment="1" applyProtection="1">
      <alignment horizontal="center" vertical="center"/>
      <protection/>
    </xf>
    <xf numFmtId="0" fontId="140" fillId="43" borderId="146" xfId="0" applyFont="1" applyFill="1" applyBorder="1" applyAlignment="1" applyProtection="1">
      <alignment horizontal="center"/>
      <protection/>
    </xf>
    <xf numFmtId="0" fontId="140" fillId="43" borderId="147" xfId="0" applyFont="1" applyFill="1" applyBorder="1" applyAlignment="1" applyProtection="1">
      <alignment horizontal="center"/>
      <protection/>
    </xf>
    <xf numFmtId="0" fontId="140" fillId="43" borderId="148" xfId="0" applyFont="1" applyFill="1" applyBorder="1" applyAlignment="1" applyProtection="1">
      <alignment horizontal="center"/>
      <protection/>
    </xf>
    <xf numFmtId="10" fontId="124" fillId="15" borderId="146" xfId="50" applyNumberFormat="1" applyFont="1" applyFill="1" applyBorder="1" applyAlignment="1" applyProtection="1">
      <alignment horizontal="center"/>
      <protection/>
    </xf>
    <xf numFmtId="10" fontId="124" fillId="15" borderId="147" xfId="50" applyNumberFormat="1" applyFont="1" applyFill="1" applyBorder="1" applyAlignment="1" applyProtection="1">
      <alignment horizontal="center"/>
      <protection/>
    </xf>
    <xf numFmtId="0" fontId="143" fillId="33" borderId="0" xfId="0" applyFont="1" applyFill="1" applyAlignment="1" applyProtection="1">
      <alignment horizontal="center"/>
      <protection/>
    </xf>
    <xf numFmtId="0" fontId="143" fillId="33" borderId="0" xfId="0" applyFont="1" applyFill="1" applyAlignment="1" applyProtection="1">
      <alignment horizontal="left"/>
      <protection/>
    </xf>
    <xf numFmtId="0" fontId="143" fillId="19" borderId="152" xfId="0" applyFont="1" applyFill="1" applyBorder="1" applyAlignment="1" applyProtection="1">
      <alignment horizontal="center"/>
      <protection/>
    </xf>
    <xf numFmtId="0" fontId="143" fillId="19" borderId="153" xfId="0" applyFont="1" applyFill="1" applyBorder="1" applyAlignment="1" applyProtection="1">
      <alignment horizontal="center"/>
      <protection/>
    </xf>
    <xf numFmtId="0" fontId="143" fillId="19" borderId="154" xfId="0" applyFont="1" applyFill="1" applyBorder="1" applyAlignment="1" applyProtection="1">
      <alignment horizontal="center"/>
      <protection/>
    </xf>
    <xf numFmtId="0" fontId="123" fillId="11" borderId="0" xfId="0" applyFont="1" applyFill="1" applyBorder="1" applyAlignment="1" applyProtection="1">
      <alignment horizontal="left"/>
      <protection/>
    </xf>
    <xf numFmtId="0" fontId="123" fillId="11" borderId="15" xfId="0" applyFont="1" applyFill="1" applyBorder="1" applyAlignment="1" applyProtection="1">
      <alignment horizontal="left"/>
      <protection/>
    </xf>
    <xf numFmtId="10" fontId="123" fillId="33" borderId="155" xfId="50" applyNumberFormat="1" applyFont="1" applyFill="1" applyBorder="1" applyAlignment="1" applyProtection="1">
      <alignment horizontal="center"/>
      <protection locked="0"/>
    </xf>
    <xf numFmtId="10" fontId="123" fillId="33" borderId="156" xfId="50" applyNumberFormat="1" applyFont="1" applyFill="1" applyBorder="1" applyAlignment="1" applyProtection="1">
      <alignment horizontal="center"/>
      <protection locked="0"/>
    </xf>
    <xf numFmtId="0" fontId="123" fillId="11" borderId="156" xfId="0" applyFont="1" applyFill="1" applyBorder="1" applyAlignment="1" applyProtection="1">
      <alignment horizontal="left"/>
      <protection/>
    </xf>
    <xf numFmtId="0" fontId="123" fillId="11" borderId="157" xfId="0" applyFont="1" applyFill="1" applyBorder="1" applyAlignment="1" applyProtection="1">
      <alignment horizontal="left"/>
      <protection/>
    </xf>
    <xf numFmtId="10" fontId="123" fillId="11" borderId="155" xfId="50" applyNumberFormat="1" applyFont="1" applyFill="1" applyBorder="1" applyAlignment="1" applyProtection="1">
      <alignment horizontal="center"/>
      <protection/>
    </xf>
    <xf numFmtId="10" fontId="123" fillId="11" borderId="156" xfId="50" applyNumberFormat="1" applyFont="1" applyFill="1" applyBorder="1" applyAlignment="1" applyProtection="1">
      <alignment horizontal="center"/>
      <protection/>
    </xf>
    <xf numFmtId="0" fontId="123" fillId="11" borderId="156" xfId="0" applyFont="1" applyFill="1" applyBorder="1" applyAlignment="1" applyProtection="1">
      <alignment horizontal="center"/>
      <protection/>
    </xf>
    <xf numFmtId="43" fontId="123" fillId="11" borderId="156" xfId="52" applyFont="1" applyFill="1" applyBorder="1" applyAlignment="1" applyProtection="1">
      <alignment horizontal="center"/>
      <protection/>
    </xf>
    <xf numFmtId="43" fontId="123" fillId="11" borderId="157" xfId="52" applyFont="1" applyFill="1" applyBorder="1" applyAlignment="1" applyProtection="1">
      <alignment horizontal="center"/>
      <protection/>
    </xf>
    <xf numFmtId="10" fontId="123" fillId="17" borderId="155" xfId="50" applyNumberFormat="1" applyFont="1" applyFill="1" applyBorder="1" applyAlignment="1" applyProtection="1">
      <alignment horizontal="center"/>
      <protection/>
    </xf>
    <xf numFmtId="10" fontId="123" fillId="17" borderId="156" xfId="50" applyNumberFormat="1" applyFont="1" applyFill="1" applyBorder="1" applyAlignment="1" applyProtection="1">
      <alignment horizontal="center"/>
      <protection/>
    </xf>
    <xf numFmtId="0" fontId="123" fillId="17" borderId="156" xfId="0" applyFont="1" applyFill="1" applyBorder="1" applyAlignment="1" applyProtection="1">
      <alignment horizontal="left"/>
      <protection/>
    </xf>
    <xf numFmtId="0" fontId="123" fillId="17" borderId="157" xfId="0" applyFont="1" applyFill="1" applyBorder="1" applyAlignment="1" applyProtection="1">
      <alignment horizontal="left"/>
      <protection/>
    </xf>
    <xf numFmtId="0" fontId="123" fillId="17" borderId="0" xfId="0" applyFont="1" applyFill="1" applyBorder="1" applyAlignment="1" applyProtection="1">
      <alignment horizontal="left"/>
      <protection/>
    </xf>
    <xf numFmtId="0" fontId="123" fillId="17" borderId="15" xfId="0" applyFont="1" applyFill="1" applyBorder="1" applyAlignment="1" applyProtection="1">
      <alignment horizontal="left"/>
      <protection/>
    </xf>
    <xf numFmtId="0" fontId="143" fillId="13" borderId="158" xfId="0" applyFont="1" applyFill="1" applyBorder="1" applyAlignment="1" applyProtection="1">
      <alignment horizontal="left"/>
      <protection/>
    </xf>
    <xf numFmtId="0" fontId="143" fillId="13" borderId="159" xfId="0" applyFont="1" applyFill="1" applyBorder="1" applyAlignment="1" applyProtection="1">
      <alignment horizontal="left"/>
      <protection/>
    </xf>
    <xf numFmtId="0" fontId="143" fillId="13" borderId="158" xfId="0" applyFont="1" applyFill="1" applyBorder="1" applyAlignment="1" applyProtection="1">
      <alignment horizontal="center"/>
      <protection/>
    </xf>
    <xf numFmtId="43" fontId="143" fillId="13" borderId="158" xfId="52" applyFont="1" applyFill="1" applyBorder="1" applyAlignment="1" applyProtection="1">
      <alignment horizontal="center"/>
      <protection/>
    </xf>
    <xf numFmtId="43" fontId="143" fillId="13" borderId="159" xfId="52" applyFont="1" applyFill="1" applyBorder="1" applyAlignment="1" applyProtection="1">
      <alignment horizontal="center"/>
      <protection/>
    </xf>
    <xf numFmtId="0" fontId="143" fillId="19" borderId="158" xfId="0" applyFont="1" applyFill="1" applyBorder="1" applyAlignment="1" applyProtection="1">
      <alignment horizontal="left"/>
      <protection/>
    </xf>
    <xf numFmtId="0" fontId="143" fillId="19" borderId="159" xfId="0" applyFont="1" applyFill="1" applyBorder="1" applyAlignment="1" applyProtection="1">
      <alignment horizontal="left"/>
      <protection/>
    </xf>
    <xf numFmtId="0" fontId="143" fillId="13" borderId="0" xfId="0" applyFont="1" applyFill="1" applyBorder="1" applyAlignment="1" applyProtection="1">
      <alignment horizontal="left"/>
      <protection/>
    </xf>
    <xf numFmtId="0" fontId="143" fillId="13" borderId="13" xfId="0" applyFont="1" applyFill="1" applyBorder="1" applyAlignment="1" applyProtection="1">
      <alignment horizontal="left"/>
      <protection/>
    </xf>
    <xf numFmtId="0" fontId="143" fillId="13" borderId="160" xfId="0" applyFont="1" applyFill="1" applyBorder="1" applyAlignment="1" applyProtection="1">
      <alignment horizontal="left"/>
      <protection/>
    </xf>
    <xf numFmtId="0" fontId="143" fillId="13" borderId="161" xfId="0" applyFont="1" applyFill="1" applyBorder="1" applyAlignment="1" applyProtection="1">
      <alignment horizontal="left"/>
      <protection/>
    </xf>
    <xf numFmtId="0" fontId="143" fillId="19" borderId="0" xfId="0" applyFont="1" applyFill="1" applyBorder="1" applyAlignment="1" applyProtection="1">
      <alignment horizontal="left"/>
      <protection/>
    </xf>
    <xf numFmtId="0" fontId="143" fillId="19" borderId="13" xfId="0" applyFont="1" applyFill="1" applyBorder="1" applyAlignment="1" applyProtection="1">
      <alignment horizontal="left"/>
      <protection/>
    </xf>
    <xf numFmtId="10" fontId="143" fillId="33" borderId="162" xfId="50" applyNumberFormat="1" applyFont="1" applyFill="1" applyBorder="1" applyAlignment="1" applyProtection="1">
      <alignment horizontal="center"/>
      <protection locked="0"/>
    </xf>
    <xf numFmtId="10" fontId="143" fillId="33" borderId="158" xfId="50" applyNumberFormat="1" applyFont="1" applyFill="1" applyBorder="1" applyAlignment="1" applyProtection="1">
      <alignment horizontal="center"/>
      <protection locked="0"/>
    </xf>
    <xf numFmtId="0" fontId="143" fillId="33" borderId="163" xfId="50" applyNumberFormat="1" applyFont="1" applyFill="1" applyBorder="1" applyAlignment="1" applyProtection="1">
      <alignment horizontal="center"/>
      <protection locked="0"/>
    </xf>
    <xf numFmtId="0" fontId="143" fillId="33" borderId="160" xfId="50" applyNumberFormat="1" applyFont="1" applyFill="1" applyBorder="1" applyAlignment="1" applyProtection="1">
      <alignment horizontal="center"/>
      <protection locked="0"/>
    </xf>
    <xf numFmtId="0" fontId="122" fillId="2" borderId="164" xfId="0" applyFont="1" applyFill="1" applyBorder="1" applyAlignment="1" applyProtection="1">
      <alignment horizontal="left" vertical="center"/>
      <protection/>
    </xf>
    <xf numFmtId="0" fontId="140" fillId="44" borderId="162" xfId="0" applyFont="1" applyFill="1" applyBorder="1" applyAlignment="1" applyProtection="1">
      <alignment horizontal="center"/>
      <protection/>
    </xf>
    <xf numFmtId="0" fontId="140" fillId="44" borderId="158" xfId="0" applyFont="1" applyFill="1" applyBorder="1" applyAlignment="1" applyProtection="1">
      <alignment horizontal="center"/>
      <protection/>
    </xf>
    <xf numFmtId="0" fontId="140" fillId="44" borderId="165" xfId="0" applyFont="1" applyFill="1" applyBorder="1" applyAlignment="1" applyProtection="1">
      <alignment horizontal="center"/>
      <protection/>
    </xf>
    <xf numFmtId="0" fontId="140" fillId="44" borderId="166" xfId="0" applyFont="1" applyFill="1" applyBorder="1" applyAlignment="1" applyProtection="1">
      <alignment horizontal="center"/>
      <protection/>
    </xf>
    <xf numFmtId="0" fontId="140" fillId="44" borderId="159" xfId="0" applyFont="1" applyFill="1" applyBorder="1" applyAlignment="1" applyProtection="1">
      <alignment horizontal="center"/>
      <protection/>
    </xf>
    <xf numFmtId="0" fontId="145" fillId="17" borderId="107" xfId="0" applyFont="1" applyFill="1" applyBorder="1" applyAlignment="1" applyProtection="1">
      <alignment horizontal="center" vertical="center"/>
      <protection/>
    </xf>
    <xf numFmtId="0" fontId="145" fillId="17" borderId="108" xfId="0" applyFont="1" applyFill="1" applyBorder="1" applyAlignment="1" applyProtection="1">
      <alignment horizontal="center" vertical="center"/>
      <protection/>
    </xf>
    <xf numFmtId="0" fontId="145" fillId="17" borderId="109" xfId="0" applyFont="1" applyFill="1" applyBorder="1" applyAlignment="1" applyProtection="1">
      <alignment horizontal="center" vertical="center"/>
      <protection/>
    </xf>
    <xf numFmtId="0" fontId="140" fillId="45" borderId="155" xfId="0" applyFont="1" applyFill="1" applyBorder="1" applyAlignment="1" applyProtection="1">
      <alignment horizontal="center"/>
      <protection/>
    </xf>
    <xf numFmtId="0" fontId="140" fillId="45" borderId="156" xfId="0" applyFont="1" applyFill="1" applyBorder="1" applyAlignment="1" applyProtection="1">
      <alignment horizontal="center"/>
      <protection/>
    </xf>
    <xf numFmtId="0" fontId="140" fillId="45" borderId="167" xfId="0" applyFont="1" applyFill="1" applyBorder="1" applyAlignment="1" applyProtection="1">
      <alignment horizontal="center"/>
      <protection/>
    </xf>
    <xf numFmtId="0" fontId="140" fillId="45" borderId="157" xfId="0" applyFont="1" applyFill="1" applyBorder="1" applyAlignment="1" applyProtection="1">
      <alignment horizontal="center"/>
      <protection/>
    </xf>
    <xf numFmtId="0" fontId="18" fillId="38" borderId="168" xfId="0" applyFont="1" applyFill="1" applyBorder="1" applyAlignment="1" applyProtection="1">
      <alignment horizontal="center"/>
      <protection/>
    </xf>
    <xf numFmtId="0" fontId="18" fillId="38" borderId="169" xfId="0" applyFont="1" applyFill="1" applyBorder="1" applyAlignment="1" applyProtection="1">
      <alignment horizontal="center"/>
      <protection/>
    </xf>
    <xf numFmtId="10" fontId="17" fillId="34" borderId="170" xfId="50" applyNumberFormat="1" applyFont="1" applyFill="1" applyBorder="1" applyAlignment="1" applyProtection="1">
      <alignment horizontal="center" vertical="center"/>
      <protection/>
    </xf>
    <xf numFmtId="10" fontId="17" fillId="34" borderId="171" xfId="50" applyNumberFormat="1" applyFont="1" applyFill="1" applyBorder="1" applyAlignment="1" applyProtection="1">
      <alignment horizontal="center" vertical="center"/>
      <protection/>
    </xf>
    <xf numFmtId="0" fontId="18" fillId="38" borderId="172" xfId="0" applyFont="1" applyFill="1" applyBorder="1" applyAlignment="1" applyProtection="1">
      <alignment horizontal="center"/>
      <protection/>
    </xf>
    <xf numFmtId="0" fontId="18" fillId="38" borderId="173" xfId="0" applyFont="1" applyFill="1" applyBorder="1" applyAlignment="1" applyProtection="1">
      <alignment horizontal="center"/>
      <protection/>
    </xf>
    <xf numFmtId="0" fontId="18" fillId="38" borderId="174" xfId="0" applyFont="1" applyFill="1" applyBorder="1" applyAlignment="1" applyProtection="1">
      <alignment horizontal="center"/>
      <protection/>
    </xf>
    <xf numFmtId="0" fontId="146" fillId="37" borderId="53" xfId="0" applyFont="1" applyFill="1" applyBorder="1" applyAlignment="1" applyProtection="1">
      <alignment horizontal="center" vertical="center"/>
      <protection/>
    </xf>
    <xf numFmtId="0" fontId="146" fillId="37" borderId="54" xfId="0" applyFont="1" applyFill="1" applyBorder="1" applyAlignment="1" applyProtection="1">
      <alignment horizontal="center" vertical="center"/>
      <protection/>
    </xf>
    <xf numFmtId="0" fontId="146" fillId="37" borderId="55" xfId="0" applyFont="1" applyFill="1" applyBorder="1" applyAlignment="1" applyProtection="1">
      <alignment horizontal="center" vertical="center"/>
      <protection/>
    </xf>
    <xf numFmtId="0" fontId="146" fillId="37" borderId="37" xfId="0" applyFont="1" applyFill="1" applyBorder="1" applyAlignment="1" applyProtection="1">
      <alignment horizontal="center" vertical="center"/>
      <protection/>
    </xf>
    <xf numFmtId="0" fontId="146" fillId="37" borderId="38" xfId="0" applyFont="1" applyFill="1" applyBorder="1" applyAlignment="1" applyProtection="1">
      <alignment horizontal="center" vertical="center"/>
      <protection/>
    </xf>
    <xf numFmtId="0" fontId="146" fillId="37" borderId="39" xfId="0" applyFont="1" applyFill="1" applyBorder="1" applyAlignment="1" applyProtection="1">
      <alignment horizontal="center" vertical="center"/>
      <protection/>
    </xf>
    <xf numFmtId="0" fontId="122" fillId="36" borderId="53" xfId="0" applyFont="1" applyFill="1" applyBorder="1" applyAlignment="1" applyProtection="1">
      <alignment horizontal="center"/>
      <protection/>
    </xf>
    <xf numFmtId="0" fontId="122" fillId="36" borderId="54" xfId="0" applyFont="1" applyFill="1" applyBorder="1" applyAlignment="1" applyProtection="1">
      <alignment horizontal="center"/>
      <protection/>
    </xf>
    <xf numFmtId="0" fontId="122" fillId="36" borderId="55" xfId="0" applyFont="1" applyFill="1" applyBorder="1" applyAlignment="1" applyProtection="1">
      <alignment horizontal="center"/>
      <protection/>
    </xf>
    <xf numFmtId="0" fontId="122" fillId="36" borderId="37" xfId="0" applyFont="1" applyFill="1" applyBorder="1" applyAlignment="1" applyProtection="1">
      <alignment horizontal="center"/>
      <protection/>
    </xf>
    <xf numFmtId="0" fontId="122" fillId="36" borderId="38" xfId="0" applyFont="1" applyFill="1" applyBorder="1" applyAlignment="1" applyProtection="1">
      <alignment horizontal="center"/>
      <protection/>
    </xf>
    <xf numFmtId="0" fontId="122" fillId="36" borderId="39" xfId="0" applyFont="1" applyFill="1" applyBorder="1" applyAlignment="1" applyProtection="1">
      <alignment horizontal="center"/>
      <protection/>
    </xf>
    <xf numFmtId="0" fontId="122" fillId="34" borderId="164" xfId="0" applyFont="1" applyFill="1" applyBorder="1" applyAlignment="1" applyProtection="1">
      <alignment horizontal="center" vertical="center"/>
      <protection/>
    </xf>
    <xf numFmtId="0" fontId="122" fillId="34" borderId="175" xfId="0" applyFont="1" applyFill="1" applyBorder="1" applyAlignment="1" applyProtection="1">
      <alignment horizontal="center" vertical="center"/>
      <protection/>
    </xf>
    <xf numFmtId="14" fontId="147" fillId="2" borderId="164" xfId="0" applyNumberFormat="1" applyFont="1" applyFill="1" applyBorder="1" applyAlignment="1" applyProtection="1">
      <alignment horizontal="center" vertical="center"/>
      <protection/>
    </xf>
    <xf numFmtId="43" fontId="19" fillId="34" borderId="171" xfId="52" applyFont="1" applyFill="1" applyBorder="1" applyAlignment="1" applyProtection="1">
      <alignment horizontal="left" vertical="center"/>
      <protection/>
    </xf>
    <xf numFmtId="0" fontId="128" fillId="0" borderId="171" xfId="0" applyFont="1" applyBorder="1" applyAlignment="1">
      <alignment horizontal="left" vertical="center"/>
    </xf>
    <xf numFmtId="0" fontId="128" fillId="0" borderId="176" xfId="0" applyFont="1" applyBorder="1" applyAlignment="1">
      <alignment horizontal="left" vertical="center"/>
    </xf>
    <xf numFmtId="0" fontId="18" fillId="34" borderId="171" xfId="0" applyFont="1" applyFill="1" applyBorder="1" applyAlignment="1" applyProtection="1">
      <alignment horizontal="left" vertical="center"/>
      <protection/>
    </xf>
    <xf numFmtId="0" fontId="18" fillId="34" borderId="177" xfId="0" applyFont="1" applyFill="1" applyBorder="1" applyAlignment="1" applyProtection="1">
      <alignment horizontal="left" vertical="center"/>
      <protection/>
    </xf>
    <xf numFmtId="10" fontId="17" fillId="34" borderId="178" xfId="50" applyNumberFormat="1" applyFont="1" applyFill="1" applyBorder="1" applyAlignment="1" applyProtection="1">
      <alignment horizontal="center" vertical="center"/>
      <protection/>
    </xf>
    <xf numFmtId="10" fontId="17" fillId="34" borderId="177" xfId="50" applyNumberFormat="1" applyFont="1" applyFill="1" applyBorder="1" applyAlignment="1" applyProtection="1">
      <alignment horizontal="center" vertical="center"/>
      <protection/>
    </xf>
    <xf numFmtId="43" fontId="148" fillId="34" borderId="178" xfId="52" applyFont="1" applyFill="1" applyBorder="1" applyAlignment="1" applyProtection="1">
      <alignment horizontal="center" vertical="center"/>
      <protection/>
    </xf>
    <xf numFmtId="0" fontId="149" fillId="0" borderId="177" xfId="0" applyFont="1" applyBorder="1" applyAlignment="1">
      <alignment/>
    </xf>
    <xf numFmtId="43" fontId="148" fillId="34" borderId="177" xfId="52" applyFont="1" applyFill="1" applyBorder="1" applyAlignment="1" applyProtection="1">
      <alignment horizontal="center" vertical="center"/>
      <protection/>
    </xf>
    <xf numFmtId="0" fontId="149" fillId="0" borderId="179" xfId="0" applyFont="1" applyBorder="1" applyAlignment="1">
      <alignment/>
    </xf>
    <xf numFmtId="0" fontId="122" fillId="33" borderId="0" xfId="0" applyFont="1" applyFill="1" applyBorder="1" applyAlignment="1" applyProtection="1">
      <alignment horizontal="center"/>
      <protection/>
    </xf>
    <xf numFmtId="0" fontId="17" fillId="38" borderId="180" xfId="0" applyFont="1" applyFill="1" applyBorder="1" applyAlignment="1" applyProtection="1">
      <alignment horizontal="center" vertical="center"/>
      <protection/>
    </xf>
    <xf numFmtId="43" fontId="19" fillId="34" borderId="170" xfId="52" applyFont="1" applyFill="1" applyBorder="1" applyAlignment="1" applyProtection="1">
      <alignment horizontal="left" vertical="center"/>
      <protection/>
    </xf>
    <xf numFmtId="0" fontId="132" fillId="34" borderId="171" xfId="0" applyFont="1" applyFill="1" applyBorder="1" applyAlignment="1" applyProtection="1">
      <alignment horizontal="left" vertical="center"/>
      <protection/>
    </xf>
    <xf numFmtId="0" fontId="132" fillId="34" borderId="176" xfId="0" applyFont="1" applyFill="1" applyBorder="1" applyAlignment="1" applyProtection="1">
      <alignment horizontal="left" vertical="center"/>
      <protection/>
    </xf>
    <xf numFmtId="0" fontId="132" fillId="34" borderId="177" xfId="0" applyFont="1" applyFill="1" applyBorder="1" applyAlignment="1" applyProtection="1">
      <alignment horizontal="left" vertical="center"/>
      <protection/>
    </xf>
    <xf numFmtId="0" fontId="132" fillId="34" borderId="179" xfId="0" applyFont="1" applyFill="1" applyBorder="1" applyAlignment="1" applyProtection="1">
      <alignment horizontal="left" vertical="center"/>
      <protection/>
    </xf>
    <xf numFmtId="0" fontId="138" fillId="33" borderId="0" xfId="0" applyFont="1" applyFill="1" applyBorder="1" applyAlignment="1" applyProtection="1">
      <alignment horizontal="center" vertical="center"/>
      <protection/>
    </xf>
    <xf numFmtId="0" fontId="138" fillId="33" borderId="181" xfId="0" applyFont="1" applyFill="1" applyBorder="1" applyAlignment="1" applyProtection="1">
      <alignment horizontal="center" vertical="center"/>
      <protection/>
    </xf>
    <xf numFmtId="10" fontId="132" fillId="34" borderId="171" xfId="0" applyNumberFormat="1" applyFont="1" applyFill="1" applyBorder="1" applyAlignment="1" applyProtection="1">
      <alignment horizontal="left" vertical="center"/>
      <protection/>
    </xf>
    <xf numFmtId="10" fontId="132" fillId="34" borderId="176" xfId="0" applyNumberFormat="1" applyFont="1" applyFill="1" applyBorder="1" applyAlignment="1" applyProtection="1">
      <alignment horizontal="left" vertical="center"/>
      <protection/>
    </xf>
    <xf numFmtId="0" fontId="150" fillId="46" borderId="182" xfId="0" applyFont="1" applyFill="1" applyBorder="1" applyAlignment="1" applyProtection="1">
      <alignment horizontal="center" vertical="center"/>
      <protection/>
    </xf>
    <xf numFmtId="0" fontId="150" fillId="46" borderId="183" xfId="0" applyFont="1" applyFill="1" applyBorder="1" applyAlignment="1" applyProtection="1">
      <alignment horizontal="center" vertical="center"/>
      <protection/>
    </xf>
    <xf numFmtId="0" fontId="150" fillId="46" borderId="184" xfId="0" applyFont="1" applyFill="1" applyBorder="1" applyAlignment="1" applyProtection="1">
      <alignment horizontal="center" vertical="center"/>
      <protection/>
    </xf>
    <xf numFmtId="10" fontId="143" fillId="19" borderId="162" xfId="50" applyNumberFormat="1" applyFont="1" applyFill="1" applyBorder="1" applyAlignment="1" applyProtection="1">
      <alignment horizontal="center"/>
      <protection/>
    </xf>
    <xf numFmtId="10" fontId="143" fillId="19" borderId="158" xfId="50" applyNumberFormat="1" applyFont="1" applyFill="1" applyBorder="1" applyAlignment="1" applyProtection="1">
      <alignment horizontal="center"/>
      <protection/>
    </xf>
    <xf numFmtId="0" fontId="138" fillId="41" borderId="185" xfId="0" applyFont="1" applyFill="1" applyBorder="1" applyAlignment="1" applyProtection="1">
      <alignment horizontal="center" vertical="center"/>
      <protection/>
    </xf>
    <xf numFmtId="0" fontId="138" fillId="41" borderId="186" xfId="0" applyFont="1" applyFill="1" applyBorder="1" applyAlignment="1" applyProtection="1">
      <alignment horizontal="center" vertical="center"/>
      <protection/>
    </xf>
    <xf numFmtId="0" fontId="138" fillId="41" borderId="187" xfId="0" applyFont="1" applyFill="1" applyBorder="1" applyAlignment="1" applyProtection="1">
      <alignment horizontal="center" vertical="center"/>
      <protection/>
    </xf>
    <xf numFmtId="0" fontId="18" fillId="38" borderId="188" xfId="0" applyFont="1" applyFill="1" applyBorder="1" applyAlignment="1" applyProtection="1">
      <alignment horizontal="center"/>
      <protection/>
    </xf>
    <xf numFmtId="0" fontId="17" fillId="19" borderId="10" xfId="0" applyFont="1" applyFill="1" applyBorder="1" applyAlignment="1">
      <alignment horizontal="left" vertical="center"/>
    </xf>
    <xf numFmtId="0" fontId="17" fillId="19" borderId="0" xfId="0" applyFont="1" applyFill="1" applyBorder="1" applyAlignment="1">
      <alignment horizontal="left" vertical="center"/>
    </xf>
    <xf numFmtId="0" fontId="17" fillId="19" borderId="11" xfId="0" applyFont="1" applyFill="1" applyBorder="1" applyAlignment="1">
      <alignment horizontal="left" vertical="center"/>
    </xf>
    <xf numFmtId="43" fontId="132" fillId="34" borderId="72" xfId="52" applyFont="1" applyFill="1" applyBorder="1" applyAlignment="1" applyProtection="1">
      <alignment horizontal="center" vertical="center"/>
      <protection/>
    </xf>
    <xf numFmtId="43" fontId="132" fillId="34" borderId="73" xfId="52" applyFont="1" applyFill="1" applyBorder="1" applyAlignment="1" applyProtection="1">
      <alignment horizontal="center" vertical="center"/>
      <protection/>
    </xf>
    <xf numFmtId="43" fontId="132" fillId="34" borderId="189" xfId="52" applyFont="1" applyFill="1" applyBorder="1" applyAlignment="1" applyProtection="1">
      <alignment horizontal="center" vertical="center"/>
      <protection/>
    </xf>
    <xf numFmtId="0" fontId="138" fillId="41" borderId="168" xfId="0" applyFont="1" applyFill="1" applyBorder="1" applyAlignment="1" applyProtection="1">
      <alignment horizontal="center" vertical="center"/>
      <protection/>
    </xf>
    <xf numFmtId="0" fontId="138" fillId="41" borderId="169" xfId="0" applyFont="1" applyFill="1" applyBorder="1" applyAlignment="1" applyProtection="1">
      <alignment horizontal="center" vertical="center"/>
      <protection/>
    </xf>
    <xf numFmtId="0" fontId="138" fillId="41" borderId="188" xfId="0" applyFont="1" applyFill="1" applyBorder="1" applyAlignment="1" applyProtection="1">
      <alignment horizontal="center" vertical="center"/>
      <protection/>
    </xf>
    <xf numFmtId="0" fontId="19" fillId="46" borderId="10" xfId="0" applyFont="1" applyFill="1" applyBorder="1" applyAlignment="1">
      <alignment horizontal="right" vertical="center"/>
    </xf>
    <xf numFmtId="0" fontId="19" fillId="46" borderId="0" xfId="0" applyFont="1" applyFill="1" applyBorder="1" applyAlignment="1">
      <alignment horizontal="right" vertical="center"/>
    </xf>
    <xf numFmtId="43" fontId="129" fillId="46" borderId="0" xfId="52" applyFont="1" applyFill="1" applyBorder="1" applyAlignment="1">
      <alignment horizontal="center" vertical="center"/>
    </xf>
    <xf numFmtId="10" fontId="129" fillId="46" borderId="0" xfId="50" applyNumberFormat="1" applyFont="1" applyFill="1" applyBorder="1" applyAlignment="1">
      <alignment horizontal="right" vertical="center"/>
    </xf>
    <xf numFmtId="10" fontId="129" fillId="46" borderId="11" xfId="50" applyNumberFormat="1" applyFont="1" applyFill="1" applyBorder="1" applyAlignment="1">
      <alignment horizontal="right" vertical="center"/>
    </xf>
    <xf numFmtId="0" fontId="19" fillId="47" borderId="10" xfId="0" applyFont="1" applyFill="1" applyBorder="1" applyAlignment="1">
      <alignment horizontal="right" vertical="center"/>
    </xf>
    <xf numFmtId="0" fontId="19" fillId="47" borderId="0" xfId="0" applyFont="1" applyFill="1" applyBorder="1" applyAlignment="1">
      <alignment horizontal="right" vertical="center"/>
    </xf>
    <xf numFmtId="0" fontId="19" fillId="47" borderId="37" xfId="0" applyFont="1" applyFill="1" applyBorder="1" applyAlignment="1">
      <alignment horizontal="right" vertical="center"/>
    </xf>
    <xf numFmtId="0" fontId="19" fillId="47" borderId="38" xfId="0" applyFont="1" applyFill="1" applyBorder="1" applyAlignment="1">
      <alignment horizontal="right" vertical="center"/>
    </xf>
    <xf numFmtId="43" fontId="129" fillId="47" borderId="0" xfId="52" applyFont="1" applyFill="1" applyBorder="1" applyAlignment="1">
      <alignment horizontal="center" vertical="center"/>
    </xf>
    <xf numFmtId="43" fontId="129" fillId="47" borderId="38" xfId="52" applyFont="1" applyFill="1" applyBorder="1" applyAlignment="1">
      <alignment horizontal="center" vertical="center"/>
    </xf>
    <xf numFmtId="10" fontId="129" fillId="47" borderId="0" xfId="50" applyNumberFormat="1" applyFont="1" applyFill="1" applyBorder="1" applyAlignment="1">
      <alignment horizontal="right" vertical="center"/>
    </xf>
    <xf numFmtId="10" fontId="129" fillId="47" borderId="11" xfId="50" applyNumberFormat="1" applyFont="1" applyFill="1" applyBorder="1" applyAlignment="1">
      <alignment horizontal="right" vertical="center"/>
    </xf>
    <xf numFmtId="10" fontId="129" fillId="47" borderId="38" xfId="50" applyNumberFormat="1" applyFont="1" applyFill="1" applyBorder="1" applyAlignment="1">
      <alignment horizontal="right" vertical="center"/>
    </xf>
    <xf numFmtId="10" fontId="129" fillId="47" borderId="39" xfId="50" applyNumberFormat="1" applyFont="1" applyFill="1" applyBorder="1" applyAlignment="1">
      <alignment horizontal="right" vertical="center"/>
    </xf>
    <xf numFmtId="43" fontId="19" fillId="34" borderId="66" xfId="52" applyFont="1" applyFill="1" applyBorder="1" applyAlignment="1" applyProtection="1">
      <alignment horizontal="center" vertical="center"/>
      <protection/>
    </xf>
    <xf numFmtId="43" fontId="19" fillId="34" borderId="67" xfId="52" applyFont="1" applyFill="1" applyBorder="1" applyAlignment="1" applyProtection="1">
      <alignment horizontal="center" vertical="center"/>
      <protection/>
    </xf>
    <xf numFmtId="43" fontId="19" fillId="34" borderId="190" xfId="52" applyFont="1" applyFill="1" applyBorder="1" applyAlignment="1" applyProtection="1">
      <alignment horizontal="center" vertical="center"/>
      <protection/>
    </xf>
    <xf numFmtId="43" fontId="132" fillId="34" borderId="191" xfId="52" applyFont="1" applyFill="1" applyBorder="1" applyAlignment="1" applyProtection="1">
      <alignment horizontal="center" vertical="center"/>
      <protection/>
    </xf>
    <xf numFmtId="43" fontId="132" fillId="34" borderId="74" xfId="52" applyFont="1" applyFill="1" applyBorder="1" applyAlignment="1" applyProtection="1">
      <alignment horizontal="center" vertical="center"/>
      <protection/>
    </xf>
    <xf numFmtId="0" fontId="151" fillId="37" borderId="53" xfId="0" applyFont="1" applyFill="1" applyBorder="1" applyAlignment="1" applyProtection="1">
      <alignment horizontal="center" vertical="center"/>
      <protection/>
    </xf>
    <xf numFmtId="0" fontId="151" fillId="37" borderId="54" xfId="0" applyFont="1" applyFill="1" applyBorder="1" applyAlignment="1" applyProtection="1">
      <alignment horizontal="center" vertical="center"/>
      <protection/>
    </xf>
    <xf numFmtId="0" fontId="151" fillId="37" borderId="55" xfId="0" applyFont="1" applyFill="1" applyBorder="1" applyAlignment="1" applyProtection="1">
      <alignment horizontal="center" vertical="center"/>
      <protection/>
    </xf>
    <xf numFmtId="0" fontId="151" fillId="37" borderId="37" xfId="0" applyFont="1" applyFill="1" applyBorder="1" applyAlignment="1" applyProtection="1">
      <alignment horizontal="center" vertical="center"/>
      <protection/>
    </xf>
    <xf numFmtId="0" fontId="151" fillId="37" borderId="38" xfId="0" applyFont="1" applyFill="1" applyBorder="1" applyAlignment="1" applyProtection="1">
      <alignment horizontal="center" vertical="center"/>
      <protection/>
    </xf>
    <xf numFmtId="0" fontId="151" fillId="37" borderId="39" xfId="0" applyFont="1" applyFill="1" applyBorder="1" applyAlignment="1" applyProtection="1">
      <alignment horizontal="center" vertical="center"/>
      <protection/>
    </xf>
    <xf numFmtId="0" fontId="17" fillId="38" borderId="192" xfId="0" applyFont="1" applyFill="1" applyBorder="1" applyAlignment="1" applyProtection="1">
      <alignment horizontal="center" vertical="center"/>
      <protection/>
    </xf>
    <xf numFmtId="0" fontId="17" fillId="38" borderId="0" xfId="0" applyFont="1" applyFill="1" applyBorder="1" applyAlignment="1" applyProtection="1">
      <alignment horizontal="center" vertical="center"/>
      <protection/>
    </xf>
    <xf numFmtId="0" fontId="17" fillId="38" borderId="193" xfId="0" applyFont="1" applyFill="1" applyBorder="1" applyAlignment="1" applyProtection="1">
      <alignment horizontal="center" vertical="center"/>
      <protection/>
    </xf>
    <xf numFmtId="43" fontId="19" fillId="34" borderId="68" xfId="52" applyFont="1" applyFill="1" applyBorder="1" applyAlignment="1" applyProtection="1">
      <alignment horizontal="center" vertical="center"/>
      <protection/>
    </xf>
    <xf numFmtId="0" fontId="19" fillId="2" borderId="1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7" fillId="38" borderId="194" xfId="0" applyFont="1" applyFill="1" applyBorder="1" applyAlignment="1" applyProtection="1">
      <alignment horizontal="center" vertical="center"/>
      <protection/>
    </xf>
    <xf numFmtId="0" fontId="17" fillId="38" borderId="195" xfId="0" applyFont="1" applyFill="1" applyBorder="1" applyAlignment="1" applyProtection="1">
      <alignment horizontal="center" vertical="center"/>
      <protection/>
    </xf>
    <xf numFmtId="0" fontId="17" fillId="38" borderId="196" xfId="0" applyFont="1" applyFill="1" applyBorder="1" applyAlignment="1" applyProtection="1">
      <alignment horizontal="center" vertical="center"/>
      <protection/>
    </xf>
    <xf numFmtId="0" fontId="19" fillId="48" borderId="197" xfId="0" applyFont="1" applyFill="1" applyBorder="1" applyAlignment="1">
      <alignment horizontal="center" vertical="center" wrapText="1"/>
    </xf>
    <xf numFmtId="0" fontId="19" fillId="48" borderId="198" xfId="0" applyFont="1" applyFill="1" applyBorder="1" applyAlignment="1">
      <alignment horizontal="center" vertical="center" wrapText="1"/>
    </xf>
    <xf numFmtId="0" fontId="19" fillId="48" borderId="199" xfId="0" applyFont="1" applyFill="1" applyBorder="1" applyAlignment="1">
      <alignment horizontal="center" vertical="center" wrapText="1"/>
    </xf>
    <xf numFmtId="0" fontId="128" fillId="36" borderId="164" xfId="0" applyFont="1" applyFill="1" applyBorder="1" applyAlignment="1">
      <alignment horizontal="center"/>
    </xf>
    <xf numFmtId="0" fontId="132" fillId="34" borderId="66" xfId="0" applyFont="1" applyFill="1" applyBorder="1" applyAlignment="1" applyProtection="1">
      <alignment horizontal="center" vertical="center"/>
      <protection/>
    </xf>
    <xf numFmtId="0" fontId="132" fillId="34" borderId="67" xfId="0" applyFont="1" applyFill="1" applyBorder="1" applyAlignment="1" applyProtection="1">
      <alignment horizontal="center" vertical="center"/>
      <protection/>
    </xf>
    <xf numFmtId="0" fontId="132" fillId="34" borderId="190" xfId="0" applyFont="1" applyFill="1" applyBorder="1" applyAlignment="1" applyProtection="1">
      <alignment horizontal="center" vertical="center"/>
      <protection/>
    </xf>
    <xf numFmtId="0" fontId="132" fillId="34" borderId="200" xfId="0" applyFont="1" applyFill="1" applyBorder="1" applyAlignment="1" applyProtection="1">
      <alignment horizontal="center" vertical="center"/>
      <protection/>
    </xf>
    <xf numFmtId="0" fontId="132" fillId="34" borderId="201" xfId="0" applyFont="1" applyFill="1" applyBorder="1" applyAlignment="1" applyProtection="1">
      <alignment horizontal="center" vertical="center"/>
      <protection/>
    </xf>
    <xf numFmtId="0" fontId="132" fillId="34" borderId="202" xfId="0" applyFont="1" applyFill="1" applyBorder="1" applyAlignment="1" applyProtection="1">
      <alignment horizontal="center" vertical="center"/>
      <protection/>
    </xf>
    <xf numFmtId="0" fontId="17" fillId="38" borderId="203" xfId="0" applyFont="1" applyFill="1" applyBorder="1" applyAlignment="1" applyProtection="1">
      <alignment horizontal="center" vertical="center"/>
      <protection/>
    </xf>
    <xf numFmtId="0" fontId="17" fillId="38" borderId="204" xfId="0" applyFont="1" applyFill="1" applyBorder="1" applyAlignment="1" applyProtection="1">
      <alignment horizontal="center" vertical="center"/>
      <protection/>
    </xf>
    <xf numFmtId="0" fontId="17" fillId="38" borderId="205" xfId="0" applyFont="1" applyFill="1" applyBorder="1" applyAlignment="1" applyProtection="1">
      <alignment horizontal="center" vertical="center"/>
      <protection/>
    </xf>
    <xf numFmtId="43" fontId="19" fillId="34" borderId="206" xfId="52" applyFont="1" applyFill="1" applyBorder="1" applyAlignment="1" applyProtection="1">
      <alignment horizontal="center" vertical="center"/>
      <protection/>
    </xf>
    <xf numFmtId="0" fontId="15" fillId="34" borderId="171" xfId="0" applyFont="1" applyFill="1" applyBorder="1" applyAlignment="1" applyProtection="1">
      <alignment horizontal="left" vertical="center"/>
      <protection/>
    </xf>
    <xf numFmtId="0" fontId="15" fillId="34" borderId="177" xfId="0" applyFont="1" applyFill="1" applyBorder="1" applyAlignment="1" applyProtection="1">
      <alignment horizontal="left" vertical="center"/>
      <protection/>
    </xf>
    <xf numFmtId="0" fontId="73" fillId="19" borderId="10" xfId="0" applyFont="1" applyFill="1" applyBorder="1" applyAlignment="1">
      <alignment horizontal="left" vertical="center"/>
    </xf>
    <xf numFmtId="0" fontId="73" fillId="19" borderId="0" xfId="0" applyFont="1" applyFill="1" applyBorder="1" applyAlignment="1">
      <alignment horizontal="left" vertical="center"/>
    </xf>
    <xf numFmtId="43" fontId="129" fillId="36" borderId="127" xfId="52" applyFont="1" applyFill="1" applyBorder="1" applyAlignment="1" applyProtection="1">
      <alignment horizontal="center" vertical="center"/>
      <protection locked="0"/>
    </xf>
    <xf numFmtId="43" fontId="129" fillId="36" borderId="120" xfId="52" applyFont="1" applyFill="1" applyBorder="1" applyAlignment="1" applyProtection="1">
      <alignment horizontal="center" vertical="center"/>
      <protection locked="0"/>
    </xf>
    <xf numFmtId="10" fontId="129" fillId="19" borderId="0" xfId="50" applyNumberFormat="1" applyFont="1" applyFill="1" applyBorder="1" applyAlignment="1">
      <alignment horizontal="right" vertical="center"/>
    </xf>
    <xf numFmtId="10" fontId="129" fillId="19" borderId="11" xfId="50" applyNumberFormat="1" applyFont="1" applyFill="1" applyBorder="1" applyAlignment="1">
      <alignment horizontal="right" vertical="center"/>
    </xf>
    <xf numFmtId="10" fontId="129" fillId="37" borderId="54" xfId="50" applyNumberFormat="1" applyFont="1" applyFill="1" applyBorder="1" applyAlignment="1">
      <alignment horizontal="right" vertical="center"/>
    </xf>
    <xf numFmtId="10" fontId="129" fillId="37" borderId="55" xfId="50" applyNumberFormat="1" applyFont="1" applyFill="1" applyBorder="1" applyAlignment="1">
      <alignment horizontal="right" vertical="center"/>
    </xf>
    <xf numFmtId="10" fontId="129" fillId="37" borderId="0" xfId="50" applyNumberFormat="1" applyFont="1" applyFill="1" applyBorder="1" applyAlignment="1">
      <alignment horizontal="right" vertical="center"/>
    </xf>
    <xf numFmtId="10" fontId="129" fillId="37" borderId="11" xfId="50" applyNumberFormat="1" applyFont="1" applyFill="1" applyBorder="1" applyAlignment="1">
      <alignment horizontal="right" vertical="center"/>
    </xf>
    <xf numFmtId="0" fontId="19" fillId="19" borderId="10" xfId="0" applyFont="1" applyFill="1" applyBorder="1" applyAlignment="1">
      <alignment horizontal="right" vertical="center"/>
    </xf>
    <xf numFmtId="0" fontId="19" fillId="19" borderId="0" xfId="0" applyFont="1" applyFill="1" applyBorder="1" applyAlignment="1">
      <alignment horizontal="right" vertical="center"/>
    </xf>
    <xf numFmtId="43" fontId="129" fillId="19" borderId="0" xfId="52" applyFont="1" applyFill="1" applyBorder="1" applyAlignment="1">
      <alignment horizontal="center" vertical="center"/>
    </xf>
    <xf numFmtId="43" fontId="129" fillId="37" borderId="54" xfId="52" applyFont="1" applyFill="1" applyBorder="1" applyAlignment="1">
      <alignment horizontal="center" vertical="center"/>
    </xf>
    <xf numFmtId="43" fontId="129" fillId="37" borderId="0" xfId="52" applyFont="1" applyFill="1" applyBorder="1" applyAlignment="1">
      <alignment horizontal="center" vertical="center"/>
    </xf>
    <xf numFmtId="0" fontId="24" fillId="48" borderId="53" xfId="0" applyFont="1" applyFill="1" applyBorder="1" applyAlignment="1">
      <alignment horizontal="right" vertical="center" wrapText="1"/>
    </xf>
    <xf numFmtId="0" fontId="24" fillId="48" borderId="54" xfId="0" applyFont="1" applyFill="1" applyBorder="1" applyAlignment="1">
      <alignment horizontal="right" vertical="center" wrapText="1"/>
    </xf>
    <xf numFmtId="0" fontId="24" fillId="48" borderId="10" xfId="0" applyFont="1" applyFill="1" applyBorder="1" applyAlignment="1">
      <alignment horizontal="right" vertical="center" wrapText="1"/>
    </xf>
    <xf numFmtId="0" fontId="24" fillId="48" borderId="0" xfId="0" applyFont="1" applyFill="1" applyBorder="1" applyAlignment="1">
      <alignment horizontal="right" vertical="center" wrapText="1"/>
    </xf>
    <xf numFmtId="10" fontId="152" fillId="36" borderId="54" xfId="50" applyNumberFormat="1" applyFont="1" applyFill="1" applyBorder="1" applyAlignment="1" applyProtection="1">
      <alignment horizontal="center" vertical="center"/>
      <protection locked="0"/>
    </xf>
    <xf numFmtId="10" fontId="152" fillId="36" borderId="55" xfId="50" applyNumberFormat="1" applyFont="1" applyFill="1" applyBorder="1" applyAlignment="1" applyProtection="1">
      <alignment horizontal="center" vertical="center"/>
      <protection locked="0"/>
    </xf>
    <xf numFmtId="10" fontId="152" fillId="36" borderId="0" xfId="50" applyNumberFormat="1" applyFont="1" applyFill="1" applyBorder="1" applyAlignment="1" applyProtection="1">
      <alignment horizontal="center" vertical="center"/>
      <protection locked="0"/>
    </xf>
    <xf numFmtId="10" fontId="152" fillId="36" borderId="11" xfId="50" applyNumberFormat="1" applyFont="1" applyFill="1" applyBorder="1" applyAlignment="1" applyProtection="1">
      <alignment horizontal="center" vertical="center"/>
      <protection locked="0"/>
    </xf>
    <xf numFmtId="0" fontId="19" fillId="37" borderId="53" xfId="0" applyFont="1" applyFill="1" applyBorder="1" applyAlignment="1">
      <alignment horizontal="right" vertical="center"/>
    </xf>
    <xf numFmtId="0" fontId="19" fillId="37" borderId="54" xfId="0" applyFont="1" applyFill="1" applyBorder="1" applyAlignment="1">
      <alignment horizontal="right" vertical="center"/>
    </xf>
    <xf numFmtId="0" fontId="19" fillId="37" borderId="10" xfId="0" applyFont="1" applyFill="1" applyBorder="1" applyAlignment="1">
      <alignment horizontal="right" vertical="center"/>
    </xf>
    <xf numFmtId="0" fontId="19" fillId="37" borderId="0" xfId="0" applyFont="1" applyFill="1" applyBorder="1" applyAlignment="1">
      <alignment horizontal="right" vertical="center"/>
    </xf>
    <xf numFmtId="10" fontId="129" fillId="36" borderId="207" xfId="50" applyNumberFormat="1" applyFont="1" applyFill="1" applyBorder="1" applyAlignment="1" applyProtection="1">
      <alignment horizontal="right" vertical="center"/>
      <protection locked="0"/>
    </xf>
    <xf numFmtId="10" fontId="129" fillId="36" borderId="208" xfId="50" applyNumberFormat="1" applyFont="1" applyFill="1" applyBorder="1" applyAlignment="1" applyProtection="1">
      <alignment horizontal="right" vertical="center"/>
      <protection locked="0"/>
    </xf>
    <xf numFmtId="10" fontId="129" fillId="36" borderId="120" xfId="50" applyNumberFormat="1" applyFont="1" applyFill="1" applyBorder="1" applyAlignment="1" applyProtection="1">
      <alignment horizontal="right" vertical="center"/>
      <protection locked="0"/>
    </xf>
    <xf numFmtId="10" fontId="129" fillId="36" borderId="209" xfId="50" applyNumberFormat="1" applyFont="1" applyFill="1" applyBorder="1" applyAlignment="1" applyProtection="1">
      <alignment horizontal="right" vertical="center"/>
      <protection locked="0"/>
    </xf>
    <xf numFmtId="43" fontId="129" fillId="36" borderId="54" xfId="52" applyFont="1" applyFill="1" applyBorder="1" applyAlignment="1" applyProtection="1">
      <alignment horizontal="center" vertical="center"/>
      <protection locked="0"/>
    </xf>
    <xf numFmtId="43" fontId="129" fillId="36" borderId="198" xfId="52" applyFont="1" applyFill="1" applyBorder="1" applyAlignment="1" applyProtection="1">
      <alignment horizontal="center" vertical="center"/>
      <protection locked="0"/>
    </xf>
    <xf numFmtId="168" fontId="122" fillId="9" borderId="32" xfId="0" applyNumberFormat="1" applyFont="1" applyFill="1" applyBorder="1" applyAlignment="1" applyProtection="1">
      <alignment horizontal="center"/>
      <protection/>
    </xf>
    <xf numFmtId="168" fontId="122" fillId="10" borderId="35" xfId="0" applyNumberFormat="1" applyFont="1" applyFill="1" applyBorder="1" applyAlignment="1" applyProtection="1">
      <alignment horizontal="center"/>
      <protection/>
    </xf>
    <xf numFmtId="43" fontId="122" fillId="9" borderId="0" xfId="0" applyNumberFormat="1" applyFont="1" applyFill="1" applyBorder="1" applyAlignment="1" applyProtection="1">
      <alignment horizontal="right"/>
      <protection/>
    </xf>
    <xf numFmtId="0" fontId="122" fillId="9" borderId="0" xfId="0" applyFont="1" applyFill="1" applyBorder="1" applyAlignment="1" applyProtection="1">
      <alignment horizontal="right"/>
      <protection/>
    </xf>
    <xf numFmtId="43" fontId="122" fillId="10" borderId="0" xfId="0" applyNumberFormat="1" applyFont="1" applyFill="1" applyBorder="1" applyAlignment="1" applyProtection="1">
      <alignment horizontal="center"/>
      <protection/>
    </xf>
    <xf numFmtId="0" fontId="122" fillId="10" borderId="0" xfId="0" applyFont="1" applyFill="1" applyBorder="1" applyAlignment="1" applyProtection="1">
      <alignment horizontal="center"/>
      <protection/>
    </xf>
    <xf numFmtId="43" fontId="122" fillId="13" borderId="0" xfId="0" applyNumberFormat="1" applyFont="1" applyFill="1" applyBorder="1" applyAlignment="1" applyProtection="1">
      <alignment horizontal="center"/>
      <protection/>
    </xf>
    <xf numFmtId="0" fontId="122" fillId="13" borderId="0" xfId="0" applyFont="1" applyFill="1" applyBorder="1" applyAlignment="1" applyProtection="1">
      <alignment horizontal="center"/>
      <protection/>
    </xf>
    <xf numFmtId="43" fontId="122" fillId="11" borderId="0" xfId="0" applyNumberFormat="1" applyFont="1" applyFill="1" applyBorder="1" applyAlignment="1" applyProtection="1">
      <alignment horizontal="center"/>
      <protection/>
    </xf>
    <xf numFmtId="0" fontId="122" fillId="11" borderId="0" xfId="0" applyFont="1" applyFill="1" applyBorder="1" applyAlignment="1" applyProtection="1">
      <alignment horizontal="center"/>
      <protection/>
    </xf>
    <xf numFmtId="168" fontId="122" fillId="13" borderId="26" xfId="0" applyNumberFormat="1" applyFont="1" applyFill="1" applyBorder="1" applyAlignment="1" applyProtection="1">
      <alignment horizontal="center"/>
      <protection/>
    </xf>
    <xf numFmtId="168" fontId="122" fillId="11" borderId="29" xfId="0" applyNumberFormat="1" applyFont="1" applyFill="1" applyBorder="1" applyAlignment="1" applyProtection="1">
      <alignment horizontal="center"/>
      <protection/>
    </xf>
    <xf numFmtId="10" fontId="122" fillId="4" borderId="210" xfId="50" applyNumberFormat="1" applyFont="1" applyFill="1" applyBorder="1" applyAlignment="1" applyProtection="1">
      <alignment horizontal="center"/>
      <protection/>
    </xf>
    <xf numFmtId="10" fontId="122" fillId="4" borderId="211" xfId="50" applyNumberFormat="1" applyFont="1" applyFill="1" applyBorder="1" applyAlignment="1" applyProtection="1">
      <alignment horizontal="center"/>
      <protection/>
    </xf>
    <xf numFmtId="10" fontId="122" fillId="4" borderId="212" xfId="50" applyNumberFormat="1" applyFont="1" applyFill="1" applyBorder="1" applyAlignment="1" applyProtection="1">
      <alignment horizontal="center"/>
      <protection/>
    </xf>
    <xf numFmtId="168" fontId="122" fillId="9" borderId="0" xfId="0" applyNumberFormat="1" applyFont="1" applyFill="1" applyBorder="1" applyAlignment="1" applyProtection="1">
      <alignment horizontal="center"/>
      <protection/>
    </xf>
    <xf numFmtId="0" fontId="151" fillId="37" borderId="48" xfId="0" applyFont="1" applyFill="1" applyBorder="1" applyAlignment="1" applyProtection="1">
      <alignment horizontal="center" vertical="center"/>
      <protection/>
    </xf>
    <xf numFmtId="0" fontId="151" fillId="37" borderId="49" xfId="0" applyFont="1" applyFill="1" applyBorder="1" applyAlignment="1" applyProtection="1">
      <alignment horizontal="center" vertical="center"/>
      <protection/>
    </xf>
    <xf numFmtId="0" fontId="151" fillId="37" borderId="213" xfId="0" applyFont="1" applyFill="1" applyBorder="1" applyAlignment="1" applyProtection="1">
      <alignment horizontal="center" vertical="center"/>
      <protection/>
    </xf>
    <xf numFmtId="0" fontId="151" fillId="37" borderId="214" xfId="0" applyFont="1" applyFill="1" applyBorder="1" applyAlignment="1" applyProtection="1">
      <alignment horizontal="center" vertical="center"/>
      <protection/>
    </xf>
    <xf numFmtId="0" fontId="151" fillId="37" borderId="198" xfId="0" applyFont="1" applyFill="1" applyBorder="1" applyAlignment="1" applyProtection="1">
      <alignment horizontal="center" vertical="center"/>
      <protection/>
    </xf>
    <xf numFmtId="0" fontId="151" fillId="37" borderId="199" xfId="0" applyFont="1" applyFill="1" applyBorder="1" applyAlignment="1" applyProtection="1">
      <alignment horizontal="center" vertical="center"/>
      <protection/>
    </xf>
    <xf numFmtId="43" fontId="122" fillId="3" borderId="215" xfId="52" applyFont="1" applyFill="1" applyBorder="1" applyAlignment="1" applyProtection="1">
      <alignment horizontal="center"/>
      <protection/>
    </xf>
    <xf numFmtId="43" fontId="122" fillId="3" borderId="216" xfId="52" applyFont="1" applyFill="1" applyBorder="1" applyAlignment="1" applyProtection="1">
      <alignment horizontal="center"/>
      <protection/>
    </xf>
    <xf numFmtId="43" fontId="122" fillId="3" borderId="217" xfId="52" applyFont="1" applyFill="1" applyBorder="1" applyAlignment="1" applyProtection="1">
      <alignment horizontal="center"/>
      <protection/>
    </xf>
    <xf numFmtId="43" fontId="122" fillId="3" borderId="133" xfId="52" applyFont="1" applyFill="1" applyBorder="1" applyAlignment="1" applyProtection="1">
      <alignment horizontal="center"/>
      <protection/>
    </xf>
    <xf numFmtId="43" fontId="122" fillId="3" borderId="134" xfId="52" applyFont="1" applyFill="1" applyBorder="1" applyAlignment="1" applyProtection="1">
      <alignment horizontal="center"/>
      <protection/>
    </xf>
    <xf numFmtId="43" fontId="122" fillId="3" borderId="135" xfId="52" applyFont="1" applyFill="1" applyBorder="1" applyAlignment="1" applyProtection="1">
      <alignment horizontal="center"/>
      <protection/>
    </xf>
    <xf numFmtId="43" fontId="122" fillId="4" borderId="218" xfId="52" applyFont="1" applyFill="1" applyBorder="1" applyAlignment="1" applyProtection="1">
      <alignment horizontal="center"/>
      <protection/>
    </xf>
    <xf numFmtId="43" fontId="122" fillId="4" borderId="211" xfId="52" applyFont="1" applyFill="1" applyBorder="1" applyAlignment="1" applyProtection="1">
      <alignment horizontal="center"/>
      <protection/>
    </xf>
    <xf numFmtId="43" fontId="122" fillId="4" borderId="219" xfId="52" applyFont="1" applyFill="1" applyBorder="1" applyAlignment="1" applyProtection="1">
      <alignment horizontal="center"/>
      <protection/>
    </xf>
    <xf numFmtId="43" fontId="122" fillId="4" borderId="93" xfId="52" applyFont="1" applyFill="1" applyBorder="1" applyAlignment="1" applyProtection="1">
      <alignment horizontal="center"/>
      <protection/>
    </xf>
    <xf numFmtId="43" fontId="122" fillId="4" borderId="91" xfId="52" applyFont="1" applyFill="1" applyBorder="1" applyAlignment="1" applyProtection="1">
      <alignment horizontal="center"/>
      <protection/>
    </xf>
    <xf numFmtId="43" fontId="122" fillId="4" borderId="220" xfId="52" applyFont="1" applyFill="1" applyBorder="1" applyAlignment="1" applyProtection="1">
      <alignment horizontal="center"/>
      <protection/>
    </xf>
    <xf numFmtId="43" fontId="122" fillId="34" borderId="221" xfId="52" applyFont="1" applyFill="1" applyBorder="1" applyAlignment="1" applyProtection="1">
      <alignment horizontal="center"/>
      <protection/>
    </xf>
    <xf numFmtId="43" fontId="122" fillId="34" borderId="222" xfId="52" applyNumberFormat="1" applyFont="1" applyFill="1" applyBorder="1" applyAlignment="1" applyProtection="1">
      <alignment horizontal="center"/>
      <protection/>
    </xf>
    <xf numFmtId="43" fontId="122" fillId="6" borderId="223" xfId="52" applyFont="1" applyFill="1" applyBorder="1" applyAlignment="1" applyProtection="1">
      <alignment horizontal="center"/>
      <protection/>
    </xf>
    <xf numFmtId="43" fontId="122" fillId="6" borderId="224" xfId="52" applyFont="1" applyFill="1" applyBorder="1" applyAlignment="1" applyProtection="1">
      <alignment horizontal="center"/>
      <protection/>
    </xf>
    <xf numFmtId="43" fontId="122" fillId="6" borderId="225" xfId="52" applyFont="1" applyFill="1" applyBorder="1" applyAlignment="1" applyProtection="1">
      <alignment horizontal="center"/>
      <protection/>
    </xf>
    <xf numFmtId="43" fontId="122" fillId="6" borderId="226" xfId="52" applyFont="1" applyFill="1" applyBorder="1" applyAlignment="1" applyProtection="1">
      <alignment horizontal="center"/>
      <protection/>
    </xf>
    <xf numFmtId="43" fontId="122" fillId="6" borderId="227" xfId="52" applyFont="1" applyFill="1" applyBorder="1" applyAlignment="1" applyProtection="1">
      <alignment horizontal="center"/>
      <protection/>
    </xf>
    <xf numFmtId="43" fontId="122" fillId="6" borderId="228" xfId="52" applyFont="1" applyFill="1" applyBorder="1" applyAlignment="1" applyProtection="1">
      <alignment horizontal="center"/>
      <protection/>
    </xf>
    <xf numFmtId="43" fontId="122" fillId="38" borderId="0" xfId="0" applyNumberFormat="1" applyFont="1" applyFill="1" applyBorder="1" applyAlignment="1" applyProtection="1">
      <alignment horizontal="center"/>
      <protection/>
    </xf>
    <xf numFmtId="0" fontId="122" fillId="38" borderId="0" xfId="0" applyFont="1" applyFill="1" applyBorder="1" applyAlignment="1" applyProtection="1">
      <alignment horizontal="center"/>
      <protection/>
    </xf>
    <xf numFmtId="43" fontId="121" fillId="13" borderId="0" xfId="0" applyNumberFormat="1" applyFont="1" applyFill="1" applyBorder="1" applyAlignment="1" applyProtection="1">
      <alignment horizontal="center"/>
      <protection/>
    </xf>
    <xf numFmtId="0" fontId="121" fillId="13" borderId="0" xfId="0" applyFont="1" applyFill="1" applyBorder="1" applyAlignment="1" applyProtection="1">
      <alignment horizontal="center"/>
      <protection/>
    </xf>
    <xf numFmtId="0" fontId="121" fillId="13" borderId="13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153" fillId="34" borderId="44" xfId="0" applyFont="1" applyFill="1" applyBorder="1" applyAlignment="1" applyProtection="1">
      <alignment horizontal="center" vertical="center"/>
      <protection/>
    </xf>
    <xf numFmtId="0" fontId="153" fillId="34" borderId="45" xfId="0" applyFont="1" applyFill="1" applyBorder="1" applyAlignment="1" applyProtection="1">
      <alignment horizontal="center" vertical="center"/>
      <protection/>
    </xf>
    <xf numFmtId="0" fontId="153" fillId="34" borderId="46" xfId="0" applyFont="1" applyFill="1" applyBorder="1" applyAlignment="1" applyProtection="1">
      <alignment horizontal="center" vertical="center"/>
      <protection/>
    </xf>
    <xf numFmtId="0" fontId="154" fillId="6" borderId="229" xfId="0" applyFont="1" applyFill="1" applyBorder="1" applyAlignment="1" applyProtection="1">
      <alignment horizontal="center" vertical="center" shrinkToFit="1"/>
      <protection/>
    </xf>
    <xf numFmtId="0" fontId="154" fillId="6" borderId="230" xfId="0" applyFont="1" applyFill="1" applyBorder="1" applyAlignment="1" applyProtection="1">
      <alignment horizontal="center" vertical="center" shrinkToFit="1"/>
      <protection/>
    </xf>
    <xf numFmtId="0" fontId="154" fillId="6" borderId="231" xfId="0" applyFont="1" applyFill="1" applyBorder="1" applyAlignment="1" applyProtection="1">
      <alignment horizontal="center" vertical="center" shrinkToFit="1"/>
      <protection/>
    </xf>
    <xf numFmtId="0" fontId="0" fillId="33" borderId="21" xfId="0" applyFill="1" applyBorder="1" applyAlignment="1" applyProtection="1">
      <alignment horizontal="center"/>
      <protection/>
    </xf>
    <xf numFmtId="0" fontId="0" fillId="33" borderId="232" xfId="0" applyFill="1" applyBorder="1" applyAlignment="1" applyProtection="1">
      <alignment horizontal="center"/>
      <protection/>
    </xf>
    <xf numFmtId="0" fontId="140" fillId="49" borderId="229" xfId="0" applyFont="1" applyFill="1" applyBorder="1" applyAlignment="1" applyProtection="1">
      <alignment horizontal="center"/>
      <protection/>
    </xf>
    <xf numFmtId="0" fontId="140" fillId="49" borderId="230" xfId="0" applyFont="1" applyFill="1" applyBorder="1" applyAlignment="1" applyProtection="1">
      <alignment horizontal="center"/>
      <protection/>
    </xf>
    <xf numFmtId="0" fontId="140" fillId="49" borderId="231" xfId="0" applyFont="1" applyFill="1" applyBorder="1" applyAlignment="1" applyProtection="1">
      <alignment horizontal="center"/>
      <protection/>
    </xf>
    <xf numFmtId="0" fontId="122" fillId="6" borderId="233" xfId="0" applyFont="1" applyFill="1" applyBorder="1" applyAlignment="1" applyProtection="1">
      <alignment horizontal="center"/>
      <protection/>
    </xf>
    <xf numFmtId="0" fontId="122" fillId="6" borderId="234" xfId="0" applyFont="1" applyFill="1" applyBorder="1" applyAlignment="1" applyProtection="1">
      <alignment horizontal="center"/>
      <protection/>
    </xf>
    <xf numFmtId="0" fontId="122" fillId="6" borderId="235" xfId="0" applyFont="1" applyFill="1" applyBorder="1" applyAlignment="1" applyProtection="1">
      <alignment horizontal="center"/>
      <protection/>
    </xf>
    <xf numFmtId="0" fontId="122" fillId="6" borderId="236" xfId="0" applyFont="1" applyFill="1" applyBorder="1" applyAlignment="1" applyProtection="1">
      <alignment horizontal="center"/>
      <protection/>
    </xf>
    <xf numFmtId="0" fontId="122" fillId="6" borderId="224" xfId="0" applyFont="1" applyFill="1" applyBorder="1" applyAlignment="1" applyProtection="1">
      <alignment horizontal="center"/>
      <protection/>
    </xf>
    <xf numFmtId="0" fontId="122" fillId="6" borderId="223" xfId="0" applyFont="1" applyFill="1" applyBorder="1" applyAlignment="1" applyProtection="1">
      <alignment horizontal="right"/>
      <protection/>
    </xf>
    <xf numFmtId="0" fontId="122" fillId="6" borderId="224" xfId="0" applyFont="1" applyFill="1" applyBorder="1" applyAlignment="1" applyProtection="1">
      <alignment horizontal="right"/>
      <protection/>
    </xf>
    <xf numFmtId="0" fontId="122" fillId="13" borderId="0" xfId="0" applyFont="1" applyFill="1" applyBorder="1" applyAlignment="1" applyProtection="1">
      <alignment horizontal="right"/>
      <protection/>
    </xf>
    <xf numFmtId="0" fontId="122" fillId="11" borderId="0" xfId="0" applyFont="1" applyFill="1" applyBorder="1" applyAlignment="1" applyProtection="1">
      <alignment horizontal="right"/>
      <protection/>
    </xf>
    <xf numFmtId="43" fontId="121" fillId="11" borderId="0" xfId="0" applyNumberFormat="1" applyFont="1" applyFill="1" applyBorder="1" applyAlignment="1" applyProtection="1">
      <alignment horizontal="center"/>
      <protection/>
    </xf>
    <xf numFmtId="0" fontId="121" fillId="11" borderId="0" xfId="0" applyFont="1" applyFill="1" applyBorder="1" applyAlignment="1" applyProtection="1">
      <alignment horizontal="center"/>
      <protection/>
    </xf>
    <xf numFmtId="0" fontId="121" fillId="11" borderId="15" xfId="0" applyFont="1" applyFill="1" applyBorder="1" applyAlignment="1" applyProtection="1">
      <alignment horizontal="center"/>
      <protection/>
    </xf>
    <xf numFmtId="10" fontId="122" fillId="6" borderId="224" xfId="50" applyNumberFormat="1" applyFont="1" applyFill="1" applyBorder="1" applyAlignment="1" applyProtection="1">
      <alignment horizontal="center"/>
      <protection/>
    </xf>
    <xf numFmtId="10" fontId="122" fillId="6" borderId="237" xfId="50" applyNumberFormat="1" applyFont="1" applyFill="1" applyBorder="1" applyAlignment="1" applyProtection="1">
      <alignment horizontal="center"/>
      <protection/>
    </xf>
    <xf numFmtId="43" fontId="122" fillId="12" borderId="0" xfId="0" applyNumberFormat="1" applyFont="1" applyFill="1" applyBorder="1" applyAlignment="1" applyProtection="1">
      <alignment horizontal="center"/>
      <protection/>
    </xf>
    <xf numFmtId="0" fontId="122" fillId="12" borderId="0" xfId="0" applyFont="1" applyFill="1" applyBorder="1" applyAlignment="1" applyProtection="1">
      <alignment horizontal="center"/>
      <protection/>
    </xf>
    <xf numFmtId="43" fontId="122" fillId="7" borderId="124" xfId="52" applyFont="1" applyFill="1" applyBorder="1" applyAlignment="1" applyProtection="1">
      <alignment horizontal="center"/>
      <protection/>
    </xf>
    <xf numFmtId="43" fontId="122" fillId="7" borderId="120" xfId="52" applyFont="1" applyFill="1" applyBorder="1" applyAlignment="1" applyProtection="1">
      <alignment horizontal="center"/>
      <protection/>
    </xf>
    <xf numFmtId="43" fontId="122" fillId="7" borderId="125" xfId="52" applyFont="1" applyFill="1" applyBorder="1" applyAlignment="1" applyProtection="1">
      <alignment horizontal="center"/>
      <protection/>
    </xf>
    <xf numFmtId="0" fontId="122" fillId="6" borderId="238" xfId="0" applyFont="1" applyFill="1" applyBorder="1" applyAlignment="1" applyProtection="1">
      <alignment horizontal="center"/>
      <protection/>
    </xf>
    <xf numFmtId="0" fontId="122" fillId="6" borderId="227" xfId="0" applyFont="1" applyFill="1" applyBorder="1" applyAlignment="1" applyProtection="1">
      <alignment horizontal="center"/>
      <protection/>
    </xf>
    <xf numFmtId="0" fontId="122" fillId="6" borderId="239" xfId="0" applyFont="1" applyFill="1" applyBorder="1" applyAlignment="1" applyProtection="1">
      <alignment horizontal="right"/>
      <protection/>
    </xf>
    <xf numFmtId="0" fontId="122" fillId="6" borderId="0" xfId="0" applyFont="1" applyFill="1" applyBorder="1" applyAlignment="1" applyProtection="1">
      <alignment horizontal="right"/>
      <protection/>
    </xf>
    <xf numFmtId="10" fontId="122" fillId="6" borderId="227" xfId="50" applyNumberFormat="1" applyFont="1" applyFill="1" applyBorder="1" applyAlignment="1" applyProtection="1">
      <alignment horizontal="center"/>
      <protection/>
    </xf>
    <xf numFmtId="10" fontId="122" fillId="6" borderId="240" xfId="50" applyNumberFormat="1" applyFont="1" applyFill="1" applyBorder="1" applyAlignment="1" applyProtection="1">
      <alignment horizontal="center"/>
      <protection/>
    </xf>
    <xf numFmtId="0" fontId="122" fillId="12" borderId="238" xfId="0" applyFont="1" applyFill="1" applyBorder="1" applyAlignment="1" applyProtection="1">
      <alignment horizontal="center"/>
      <protection/>
    </xf>
    <xf numFmtId="0" fontId="122" fillId="12" borderId="227" xfId="0" applyFont="1" applyFill="1" applyBorder="1" applyAlignment="1" applyProtection="1">
      <alignment horizontal="center"/>
      <protection/>
    </xf>
    <xf numFmtId="0" fontId="122" fillId="12" borderId="241" xfId="0" applyFont="1" applyFill="1" applyBorder="1" applyAlignment="1" applyProtection="1">
      <alignment horizontal="right"/>
      <protection/>
    </xf>
    <xf numFmtId="0" fontId="122" fillId="12" borderId="230" xfId="0" applyFont="1" applyFill="1" applyBorder="1" applyAlignment="1" applyProtection="1">
      <alignment horizontal="right"/>
      <protection/>
    </xf>
    <xf numFmtId="43" fontId="122" fillId="12" borderId="241" xfId="52" applyFont="1" applyFill="1" applyBorder="1" applyAlignment="1" applyProtection="1">
      <alignment horizontal="center"/>
      <protection/>
    </xf>
    <xf numFmtId="43" fontId="122" fillId="12" borderId="230" xfId="52" applyFont="1" applyFill="1" applyBorder="1" applyAlignment="1" applyProtection="1">
      <alignment horizontal="center"/>
      <protection/>
    </xf>
    <xf numFmtId="43" fontId="122" fillId="12" borderId="242" xfId="52" applyFont="1" applyFill="1" applyBorder="1" applyAlignment="1" applyProtection="1">
      <alignment horizontal="center"/>
      <protection/>
    </xf>
    <xf numFmtId="10" fontId="122" fillId="12" borderId="227" xfId="50" applyNumberFormat="1" applyFont="1" applyFill="1" applyBorder="1" applyAlignment="1" applyProtection="1">
      <alignment horizontal="center"/>
      <protection/>
    </xf>
    <xf numFmtId="10" fontId="122" fillId="12" borderId="240" xfId="50" applyNumberFormat="1" applyFont="1" applyFill="1" applyBorder="1" applyAlignment="1" applyProtection="1">
      <alignment horizontal="center"/>
      <protection/>
    </xf>
    <xf numFmtId="0" fontId="140" fillId="49" borderId="20" xfId="0" applyFont="1" applyFill="1" applyBorder="1" applyAlignment="1" applyProtection="1">
      <alignment horizontal="center"/>
      <protection/>
    </xf>
    <xf numFmtId="0" fontId="140" fillId="49" borderId="0" xfId="0" applyFont="1" applyFill="1" applyBorder="1" applyAlignment="1" applyProtection="1">
      <alignment horizontal="center"/>
      <protection/>
    </xf>
    <xf numFmtId="0" fontId="140" fillId="49" borderId="21" xfId="0" applyFont="1" applyFill="1" applyBorder="1" applyAlignment="1" applyProtection="1">
      <alignment horizontal="center"/>
      <protection/>
    </xf>
    <xf numFmtId="168" fontId="122" fillId="12" borderId="0" xfId="0" applyNumberFormat="1" applyFont="1" applyFill="1" applyBorder="1" applyAlignment="1" applyProtection="1">
      <alignment horizontal="center"/>
      <protection/>
    </xf>
    <xf numFmtId="0" fontId="122" fillId="12" borderId="0" xfId="0" applyFont="1" applyFill="1" applyBorder="1" applyAlignment="1" applyProtection="1">
      <alignment horizontal="left"/>
      <protection/>
    </xf>
    <xf numFmtId="0" fontId="122" fillId="12" borderId="21" xfId="0" applyFont="1" applyFill="1" applyBorder="1" applyAlignment="1" applyProtection="1">
      <alignment horizontal="left"/>
      <protection/>
    </xf>
    <xf numFmtId="0" fontId="122" fillId="12" borderId="21" xfId="0" applyFont="1" applyFill="1" applyBorder="1" applyAlignment="1" applyProtection="1">
      <alignment horizontal="center"/>
      <protection/>
    </xf>
    <xf numFmtId="10" fontId="122" fillId="12" borderId="0" xfId="50" applyNumberFormat="1" applyFont="1" applyFill="1" applyBorder="1" applyAlignment="1" applyProtection="1">
      <alignment horizontal="center"/>
      <protection/>
    </xf>
    <xf numFmtId="168" fontId="122" fillId="12" borderId="23" xfId="0" applyNumberFormat="1" applyFont="1" applyFill="1" applyBorder="1" applyAlignment="1" applyProtection="1">
      <alignment horizontal="center"/>
      <protection/>
    </xf>
    <xf numFmtId="0" fontId="140" fillId="45" borderId="243" xfId="0" applyFont="1" applyFill="1" applyBorder="1" applyAlignment="1" applyProtection="1">
      <alignment horizontal="center"/>
      <protection/>
    </xf>
    <xf numFmtId="0" fontId="140" fillId="45" borderId="224" xfId="0" applyFont="1" applyFill="1" applyBorder="1" applyAlignment="1" applyProtection="1">
      <alignment horizontal="center"/>
      <protection/>
    </xf>
    <xf numFmtId="0" fontId="140" fillId="45" borderId="244" xfId="0" applyFont="1" applyFill="1" applyBorder="1" applyAlignment="1" applyProtection="1">
      <alignment horizontal="center"/>
      <protection/>
    </xf>
    <xf numFmtId="0" fontId="122" fillId="38" borderId="0" xfId="0" applyFont="1" applyFill="1" applyBorder="1" applyAlignment="1" applyProtection="1">
      <alignment horizontal="right"/>
      <protection/>
    </xf>
    <xf numFmtId="0" fontId="122" fillId="38" borderId="43" xfId="0" applyFont="1" applyFill="1" applyBorder="1" applyAlignment="1" applyProtection="1">
      <alignment horizontal="center"/>
      <protection/>
    </xf>
    <xf numFmtId="0" fontId="122" fillId="7" borderId="245" xfId="0" applyFont="1" applyFill="1" applyBorder="1" applyAlignment="1" applyProtection="1">
      <alignment horizontal="center"/>
      <protection/>
    </xf>
    <xf numFmtId="0" fontId="122" fillId="7" borderId="246" xfId="0" applyFont="1" applyFill="1" applyBorder="1" applyAlignment="1" applyProtection="1">
      <alignment horizontal="center"/>
      <protection/>
    </xf>
    <xf numFmtId="0" fontId="122" fillId="7" borderId="247" xfId="0" applyFont="1" applyFill="1" applyBorder="1" applyAlignment="1" applyProtection="1">
      <alignment horizontal="center"/>
      <protection/>
    </xf>
    <xf numFmtId="0" fontId="122" fillId="5" borderId="248" xfId="0" applyFont="1" applyFill="1" applyBorder="1" applyAlignment="1" applyProtection="1">
      <alignment horizontal="center"/>
      <protection/>
    </xf>
    <xf numFmtId="0" fontId="122" fillId="5" borderId="249" xfId="0" applyFont="1" applyFill="1" applyBorder="1" applyAlignment="1" applyProtection="1">
      <alignment horizontal="center"/>
      <protection/>
    </xf>
    <xf numFmtId="0" fontId="122" fillId="5" borderId="250" xfId="0" applyFont="1" applyFill="1" applyBorder="1" applyAlignment="1" applyProtection="1">
      <alignment horizontal="center"/>
      <protection/>
    </xf>
    <xf numFmtId="0" fontId="122" fillId="12" borderId="0" xfId="0" applyFont="1" applyFill="1" applyBorder="1" applyAlignment="1" applyProtection="1">
      <alignment horizontal="right"/>
      <protection/>
    </xf>
    <xf numFmtId="0" fontId="122" fillId="7" borderId="126" xfId="0" applyFont="1" applyFill="1" applyBorder="1" applyAlignment="1" applyProtection="1">
      <alignment horizontal="center"/>
      <protection/>
    </xf>
    <xf numFmtId="0" fontId="122" fillId="7" borderId="127" xfId="0" applyFont="1" applyFill="1" applyBorder="1" applyAlignment="1" applyProtection="1">
      <alignment horizontal="center"/>
      <protection/>
    </xf>
    <xf numFmtId="0" fontId="122" fillId="7" borderId="251" xfId="0" applyFont="1" applyFill="1" applyBorder="1" applyAlignment="1" applyProtection="1">
      <alignment horizontal="right"/>
      <protection/>
    </xf>
    <xf numFmtId="0" fontId="122" fillId="7" borderId="127" xfId="0" applyFont="1" applyFill="1" applyBorder="1" applyAlignment="1" applyProtection="1">
      <alignment horizontal="right"/>
      <protection/>
    </xf>
    <xf numFmtId="0" fontId="122" fillId="7" borderId="252" xfId="0" applyFont="1" applyFill="1" applyBorder="1" applyAlignment="1" applyProtection="1">
      <alignment horizontal="right"/>
      <protection/>
    </xf>
    <xf numFmtId="10" fontId="122" fillId="7" borderId="251" xfId="50" applyNumberFormat="1" applyFont="1" applyFill="1" applyBorder="1" applyAlignment="1" applyProtection="1">
      <alignment horizontal="center"/>
      <protection/>
    </xf>
    <xf numFmtId="10" fontId="122" fillId="7" borderId="127" xfId="50" applyNumberFormat="1" applyFont="1" applyFill="1" applyBorder="1" applyAlignment="1" applyProtection="1">
      <alignment horizontal="center"/>
      <protection/>
    </xf>
    <xf numFmtId="10" fontId="122" fillId="7" borderId="128" xfId="50" applyNumberFormat="1" applyFont="1" applyFill="1" applyBorder="1" applyAlignment="1" applyProtection="1">
      <alignment horizontal="center"/>
      <protection/>
    </xf>
    <xf numFmtId="168" fontId="122" fillId="38" borderId="0" xfId="0" applyNumberFormat="1" applyFont="1" applyFill="1" applyBorder="1" applyAlignment="1" applyProtection="1">
      <alignment horizontal="center"/>
      <protection/>
    </xf>
    <xf numFmtId="43" fontId="122" fillId="7" borderId="251" xfId="52" applyFont="1" applyFill="1" applyBorder="1" applyAlignment="1" applyProtection="1">
      <alignment horizontal="center" vertical="top"/>
      <protection/>
    </xf>
    <xf numFmtId="43" fontId="122" fillId="7" borderId="127" xfId="52" applyFont="1" applyFill="1" applyBorder="1" applyAlignment="1" applyProtection="1">
      <alignment horizontal="center" vertical="top"/>
      <protection/>
    </xf>
    <xf numFmtId="43" fontId="122" fillId="7" borderId="252" xfId="52" applyFont="1" applyFill="1" applyBorder="1" applyAlignment="1" applyProtection="1">
      <alignment horizontal="center" vertical="top"/>
      <protection/>
    </xf>
    <xf numFmtId="168" fontId="122" fillId="38" borderId="45" xfId="0" applyNumberFormat="1" applyFont="1" applyFill="1" applyBorder="1" applyAlignment="1" applyProtection="1">
      <alignment horizontal="center"/>
      <protection/>
    </xf>
    <xf numFmtId="168" fontId="122" fillId="13" borderId="0" xfId="0" applyNumberFormat="1" applyFont="1" applyFill="1" applyBorder="1" applyAlignment="1" applyProtection="1">
      <alignment horizontal="center"/>
      <protection/>
    </xf>
    <xf numFmtId="0" fontId="122" fillId="7" borderId="12" xfId="0" applyFont="1" applyFill="1" applyBorder="1" applyAlignment="1" applyProtection="1">
      <alignment horizontal="center"/>
      <protection/>
    </xf>
    <xf numFmtId="0" fontId="122" fillId="7" borderId="0" xfId="0" applyFont="1" applyFill="1" applyBorder="1" applyAlignment="1" applyProtection="1">
      <alignment horizontal="center"/>
      <protection/>
    </xf>
    <xf numFmtId="0" fontId="122" fillId="7" borderId="117" xfId="0" applyFont="1" applyFill="1" applyBorder="1" applyAlignment="1" applyProtection="1">
      <alignment horizontal="right"/>
      <protection/>
    </xf>
    <xf numFmtId="0" fontId="122" fillId="7" borderId="0" xfId="0" applyFont="1" applyFill="1" applyBorder="1" applyAlignment="1" applyProtection="1">
      <alignment horizontal="right"/>
      <protection/>
    </xf>
    <xf numFmtId="0" fontId="122" fillId="7" borderId="118" xfId="0" applyFont="1" applyFill="1" applyBorder="1" applyAlignment="1" applyProtection="1">
      <alignment horizontal="right"/>
      <protection/>
    </xf>
    <xf numFmtId="10" fontId="122" fillId="7" borderId="117" xfId="50" applyNumberFormat="1" applyFont="1" applyFill="1" applyBorder="1" applyAlignment="1" applyProtection="1">
      <alignment horizontal="center"/>
      <protection/>
    </xf>
    <xf numFmtId="10" fontId="122" fillId="7" borderId="0" xfId="50" applyNumberFormat="1" applyFont="1" applyFill="1" applyBorder="1" applyAlignment="1" applyProtection="1">
      <alignment horizontal="center"/>
      <protection/>
    </xf>
    <xf numFmtId="10" fontId="122" fillId="7" borderId="13" xfId="50" applyNumberFormat="1" applyFont="1" applyFill="1" applyBorder="1" applyAlignment="1" applyProtection="1">
      <alignment horizontal="center"/>
      <protection/>
    </xf>
    <xf numFmtId="0" fontId="122" fillId="7" borderId="162" xfId="0" applyFont="1" applyFill="1" applyBorder="1" applyAlignment="1" applyProtection="1">
      <alignment horizontal="center"/>
      <protection/>
    </xf>
    <xf numFmtId="0" fontId="122" fillId="7" borderId="158" xfId="0" applyFont="1" applyFill="1" applyBorder="1" applyAlignment="1" applyProtection="1">
      <alignment horizontal="center"/>
      <protection/>
    </xf>
    <xf numFmtId="0" fontId="122" fillId="7" borderId="253" xfId="0" applyFont="1" applyFill="1" applyBorder="1" applyAlignment="1" applyProtection="1">
      <alignment horizontal="right"/>
      <protection/>
    </xf>
    <xf numFmtId="0" fontId="122" fillId="7" borderId="254" xfId="0" applyFont="1" applyFill="1" applyBorder="1" applyAlignment="1" applyProtection="1">
      <alignment horizontal="right"/>
      <protection/>
    </xf>
    <xf numFmtId="0" fontId="122" fillId="7" borderId="255" xfId="0" applyFont="1" applyFill="1" applyBorder="1" applyAlignment="1" applyProtection="1">
      <alignment horizontal="right"/>
      <protection/>
    </xf>
    <xf numFmtId="43" fontId="122" fillId="7" borderId="158" xfId="52" applyFont="1" applyFill="1" applyBorder="1" applyAlignment="1" applyProtection="1">
      <alignment horizontal="center"/>
      <protection/>
    </xf>
    <xf numFmtId="43" fontId="122" fillId="7" borderId="165" xfId="52" applyFont="1" applyFill="1" applyBorder="1" applyAlignment="1" applyProtection="1">
      <alignment horizontal="center"/>
      <protection/>
    </xf>
    <xf numFmtId="10" fontId="122" fillId="7" borderId="166" xfId="50" applyNumberFormat="1" applyFont="1" applyFill="1" applyBorder="1" applyAlignment="1" applyProtection="1">
      <alignment horizontal="center"/>
      <protection/>
    </xf>
    <xf numFmtId="10" fontId="122" fillId="7" borderId="158" xfId="50" applyNumberFormat="1" applyFont="1" applyFill="1" applyBorder="1" applyAlignment="1" applyProtection="1">
      <alignment horizontal="center"/>
      <protection/>
    </xf>
    <xf numFmtId="10" fontId="122" fillId="7" borderId="159" xfId="50" applyNumberFormat="1" applyFont="1" applyFill="1" applyBorder="1" applyAlignment="1" applyProtection="1">
      <alignment horizontal="center"/>
      <protection/>
    </xf>
    <xf numFmtId="0" fontId="122" fillId="5" borderId="256" xfId="0" applyFont="1" applyFill="1" applyBorder="1" applyAlignment="1" applyProtection="1">
      <alignment horizontal="center"/>
      <protection/>
    </xf>
    <xf numFmtId="0" fontId="122" fillId="5" borderId="257" xfId="0" applyFont="1" applyFill="1" applyBorder="1" applyAlignment="1" applyProtection="1">
      <alignment horizontal="center"/>
      <protection/>
    </xf>
    <xf numFmtId="0" fontId="122" fillId="5" borderId="258" xfId="0" applyFont="1" applyFill="1" applyBorder="1" applyAlignment="1" applyProtection="1">
      <alignment horizontal="right"/>
      <protection/>
    </xf>
    <xf numFmtId="0" fontId="122" fillId="5" borderId="257" xfId="0" applyFont="1" applyFill="1" applyBorder="1" applyAlignment="1" applyProtection="1">
      <alignment horizontal="right"/>
      <protection/>
    </xf>
    <xf numFmtId="0" fontId="122" fillId="5" borderId="259" xfId="0" applyFont="1" applyFill="1" applyBorder="1" applyAlignment="1" applyProtection="1">
      <alignment horizontal="right"/>
      <protection/>
    </xf>
    <xf numFmtId="10" fontId="122" fillId="5" borderId="258" xfId="50" applyNumberFormat="1" applyFont="1" applyFill="1" applyBorder="1" applyAlignment="1" applyProtection="1">
      <alignment horizontal="center"/>
      <protection/>
    </xf>
    <xf numFmtId="10" fontId="122" fillId="5" borderId="257" xfId="50" applyNumberFormat="1" applyFont="1" applyFill="1" applyBorder="1" applyAlignment="1" applyProtection="1">
      <alignment horizontal="center"/>
      <protection/>
    </xf>
    <xf numFmtId="10" fontId="122" fillId="5" borderId="260" xfId="50" applyNumberFormat="1" applyFont="1" applyFill="1" applyBorder="1" applyAlignment="1" applyProtection="1">
      <alignment horizontal="center"/>
      <protection/>
    </xf>
    <xf numFmtId="0" fontId="122" fillId="5" borderId="14" xfId="0" applyFont="1" applyFill="1" applyBorder="1" applyAlignment="1" applyProtection="1">
      <alignment horizontal="center"/>
      <protection/>
    </xf>
    <xf numFmtId="0" fontId="122" fillId="5" borderId="0" xfId="0" applyFont="1" applyFill="1" applyBorder="1" applyAlignment="1" applyProtection="1">
      <alignment horizontal="center"/>
      <protection/>
    </xf>
    <xf numFmtId="43" fontId="122" fillId="5" borderId="258" xfId="52" applyFont="1" applyFill="1" applyBorder="1" applyAlignment="1" applyProtection="1">
      <alignment horizontal="center"/>
      <protection/>
    </xf>
    <xf numFmtId="43" fontId="122" fillId="5" borderId="257" xfId="52" applyFont="1" applyFill="1" applyBorder="1" applyAlignment="1" applyProtection="1">
      <alignment horizontal="center"/>
      <protection/>
    </xf>
    <xf numFmtId="43" fontId="122" fillId="5" borderId="259" xfId="52" applyFont="1" applyFill="1" applyBorder="1" applyAlignment="1" applyProtection="1">
      <alignment horizontal="center"/>
      <protection/>
    </xf>
    <xf numFmtId="43" fontId="122" fillId="5" borderId="116" xfId="52" applyFont="1" applyFill="1" applyBorder="1" applyAlignment="1" applyProtection="1">
      <alignment horizontal="center"/>
      <protection/>
    </xf>
    <xf numFmtId="43" fontId="122" fillId="5" borderId="113" xfId="52" applyFont="1" applyFill="1" applyBorder="1" applyAlignment="1" applyProtection="1">
      <alignment horizontal="center"/>
      <protection/>
    </xf>
    <xf numFmtId="43" fontId="122" fillId="5" borderId="114" xfId="52" applyFont="1" applyFill="1" applyBorder="1" applyAlignment="1" applyProtection="1">
      <alignment horizontal="center"/>
      <protection/>
    </xf>
    <xf numFmtId="0" fontId="122" fillId="5" borderId="155" xfId="0" applyFont="1" applyFill="1" applyBorder="1" applyAlignment="1" applyProtection="1">
      <alignment horizontal="center"/>
      <protection/>
    </xf>
    <xf numFmtId="0" fontId="122" fillId="5" borderId="156" xfId="0" applyFont="1" applyFill="1" applyBorder="1" applyAlignment="1" applyProtection="1">
      <alignment horizontal="center"/>
      <protection/>
    </xf>
    <xf numFmtId="0" fontId="122" fillId="5" borderId="261" xfId="0" applyFont="1" applyFill="1" applyBorder="1" applyAlignment="1" applyProtection="1">
      <alignment horizontal="right"/>
      <protection/>
    </xf>
    <xf numFmtId="0" fontId="122" fillId="5" borderId="262" xfId="0" applyFont="1" applyFill="1" applyBorder="1" applyAlignment="1" applyProtection="1">
      <alignment horizontal="right"/>
      <protection/>
    </xf>
    <xf numFmtId="0" fontId="122" fillId="5" borderId="263" xfId="0" applyFont="1" applyFill="1" applyBorder="1" applyAlignment="1" applyProtection="1">
      <alignment horizontal="right"/>
      <protection/>
    </xf>
    <xf numFmtId="43" fontId="122" fillId="5" borderId="156" xfId="52" applyFont="1" applyFill="1" applyBorder="1" applyAlignment="1" applyProtection="1">
      <alignment horizontal="center"/>
      <protection/>
    </xf>
    <xf numFmtId="43" fontId="122" fillId="5" borderId="264" xfId="52" applyFont="1" applyFill="1" applyBorder="1" applyAlignment="1" applyProtection="1">
      <alignment horizontal="center"/>
      <protection/>
    </xf>
    <xf numFmtId="10" fontId="122" fillId="5" borderId="167" xfId="50" applyNumberFormat="1" applyFont="1" applyFill="1" applyBorder="1" applyAlignment="1" applyProtection="1">
      <alignment horizontal="center"/>
      <protection/>
    </xf>
    <xf numFmtId="10" fontId="122" fillId="5" borderId="156" xfId="50" applyNumberFormat="1" applyFont="1" applyFill="1" applyBorder="1" applyAlignment="1" applyProtection="1">
      <alignment horizontal="center"/>
      <protection/>
    </xf>
    <xf numFmtId="10" fontId="122" fillId="5" borderId="157" xfId="50" applyNumberFormat="1" applyFont="1" applyFill="1" applyBorder="1" applyAlignment="1" applyProtection="1">
      <alignment horizontal="center"/>
      <protection/>
    </xf>
    <xf numFmtId="0" fontId="140" fillId="44" borderId="12" xfId="0" applyFont="1" applyFill="1" applyBorder="1" applyAlignment="1" applyProtection="1">
      <alignment horizontal="center"/>
      <protection/>
    </xf>
    <xf numFmtId="0" fontId="140" fillId="44" borderId="0" xfId="0" applyFont="1" applyFill="1" applyBorder="1" applyAlignment="1" applyProtection="1">
      <alignment horizontal="center"/>
      <protection/>
    </xf>
    <xf numFmtId="0" fontId="140" fillId="44" borderId="13" xfId="0" applyFont="1" applyFill="1" applyBorder="1" applyAlignment="1" applyProtection="1">
      <alignment horizontal="center"/>
      <protection/>
    </xf>
    <xf numFmtId="0" fontId="122" fillId="13" borderId="0" xfId="0" applyFont="1" applyFill="1" applyBorder="1" applyAlignment="1" applyProtection="1">
      <alignment horizontal="left"/>
      <protection/>
    </xf>
    <xf numFmtId="0" fontId="122" fillId="13" borderId="13" xfId="0" applyFont="1" applyFill="1" applyBorder="1" applyAlignment="1" applyProtection="1">
      <alignment horizontal="left"/>
      <protection/>
    </xf>
    <xf numFmtId="10" fontId="122" fillId="13" borderId="0" xfId="50" applyNumberFormat="1" applyFont="1" applyFill="1" applyBorder="1" applyAlignment="1" applyProtection="1">
      <alignment horizontal="center"/>
      <protection/>
    </xf>
    <xf numFmtId="0" fontId="122" fillId="11" borderId="0" xfId="0" applyFont="1" applyFill="1" applyBorder="1" applyAlignment="1" applyProtection="1">
      <alignment horizontal="left"/>
      <protection/>
    </xf>
    <xf numFmtId="0" fontId="122" fillId="11" borderId="15" xfId="0" applyFont="1" applyFill="1" applyBorder="1" applyAlignment="1" applyProtection="1">
      <alignment horizontal="left"/>
      <protection/>
    </xf>
    <xf numFmtId="10" fontId="122" fillId="11" borderId="0" xfId="50" applyNumberFormat="1" applyFont="1" applyFill="1" applyBorder="1" applyAlignment="1" applyProtection="1">
      <alignment horizontal="center"/>
      <protection/>
    </xf>
    <xf numFmtId="168" fontId="122" fillId="11" borderId="0" xfId="0" applyNumberFormat="1" applyFont="1" applyFill="1" applyBorder="1" applyAlignment="1" applyProtection="1">
      <alignment horizontal="center"/>
      <protection/>
    </xf>
    <xf numFmtId="0" fontId="122" fillId="5" borderId="111" xfId="0" applyFont="1" applyFill="1" applyBorder="1" applyAlignment="1" applyProtection="1">
      <alignment horizontal="right"/>
      <protection/>
    </xf>
    <xf numFmtId="0" fontId="122" fillId="5" borderId="0" xfId="0" applyFont="1" applyFill="1" applyBorder="1" applyAlignment="1" applyProtection="1">
      <alignment horizontal="right"/>
      <protection/>
    </xf>
    <xf numFmtId="0" fontId="122" fillId="5" borderId="110" xfId="0" applyFont="1" applyFill="1" applyBorder="1" applyAlignment="1" applyProtection="1">
      <alignment horizontal="right"/>
      <protection/>
    </xf>
    <xf numFmtId="10" fontId="122" fillId="5" borderId="111" xfId="50" applyNumberFormat="1" applyFont="1" applyFill="1" applyBorder="1" applyAlignment="1" applyProtection="1">
      <alignment horizontal="center"/>
      <protection/>
    </xf>
    <xf numFmtId="10" fontId="122" fillId="5" borderId="0" xfId="50" applyNumberFormat="1" applyFont="1" applyFill="1" applyBorder="1" applyAlignment="1" applyProtection="1">
      <alignment horizontal="center"/>
      <protection/>
    </xf>
    <xf numFmtId="10" fontId="122" fillId="5" borderId="15" xfId="50" applyNumberFormat="1" applyFont="1" applyFill="1" applyBorder="1" applyAlignment="1" applyProtection="1">
      <alignment horizontal="center"/>
      <protection/>
    </xf>
    <xf numFmtId="0" fontId="122" fillId="3" borderId="265" xfId="0" applyFont="1" applyFill="1" applyBorder="1" applyAlignment="1" applyProtection="1">
      <alignment horizontal="center"/>
      <protection/>
    </xf>
    <xf numFmtId="0" fontId="122" fillId="3" borderId="266" xfId="0" applyFont="1" applyFill="1" applyBorder="1" applyAlignment="1" applyProtection="1">
      <alignment horizontal="center"/>
      <protection/>
    </xf>
    <xf numFmtId="0" fontId="122" fillId="3" borderId="267" xfId="0" applyFont="1" applyFill="1" applyBorder="1" applyAlignment="1" applyProtection="1">
      <alignment horizontal="center"/>
      <protection/>
    </xf>
    <xf numFmtId="0" fontId="155" fillId="4" borderId="268" xfId="0" applyFont="1" applyFill="1" applyBorder="1" applyAlignment="1" applyProtection="1">
      <alignment horizontal="center"/>
      <protection/>
    </xf>
    <xf numFmtId="0" fontId="155" fillId="4" borderId="269" xfId="0" applyFont="1" applyFill="1" applyBorder="1" applyAlignment="1" applyProtection="1">
      <alignment horizontal="center"/>
      <protection/>
    </xf>
    <xf numFmtId="0" fontId="155" fillId="4" borderId="270" xfId="0" applyFont="1" applyFill="1" applyBorder="1" applyAlignment="1" applyProtection="1">
      <alignment horizontal="center"/>
      <protection/>
    </xf>
    <xf numFmtId="0" fontId="140" fillId="42" borderId="97" xfId="0" applyFont="1" applyFill="1" applyBorder="1" applyAlignment="1" applyProtection="1">
      <alignment horizontal="center"/>
      <protection/>
    </xf>
    <xf numFmtId="0" fontId="140" fillId="42" borderId="98" xfId="0" applyFont="1" applyFill="1" applyBorder="1" applyAlignment="1" applyProtection="1">
      <alignment horizontal="center"/>
      <protection/>
    </xf>
    <xf numFmtId="0" fontId="140" fillId="42" borderId="129" xfId="0" applyFont="1" applyFill="1" applyBorder="1" applyAlignment="1" applyProtection="1">
      <alignment horizontal="center"/>
      <protection/>
    </xf>
    <xf numFmtId="0" fontId="122" fillId="4" borderId="271" xfId="0" applyFont="1" applyFill="1" applyBorder="1" applyAlignment="1" applyProtection="1">
      <alignment horizontal="center"/>
      <protection/>
    </xf>
    <xf numFmtId="0" fontId="122" fillId="4" borderId="272" xfId="0" applyFont="1" applyFill="1" applyBorder="1" applyAlignment="1" applyProtection="1">
      <alignment horizontal="center"/>
      <protection/>
    </xf>
    <xf numFmtId="0" fontId="122" fillId="4" borderId="273" xfId="0" applyFont="1" applyFill="1" applyBorder="1" applyAlignment="1" applyProtection="1">
      <alignment horizontal="center"/>
      <protection/>
    </xf>
    <xf numFmtId="43" fontId="122" fillId="4" borderId="98" xfId="52" applyFont="1" applyFill="1" applyBorder="1" applyAlignment="1" applyProtection="1">
      <alignment horizontal="center"/>
      <protection/>
    </xf>
    <xf numFmtId="43" fontId="122" fillId="4" borderId="274" xfId="52" applyFont="1" applyFill="1" applyBorder="1" applyAlignment="1" applyProtection="1">
      <alignment horizontal="center"/>
      <protection/>
    </xf>
    <xf numFmtId="10" fontId="122" fillId="4" borderId="275" xfId="50" applyNumberFormat="1" applyFont="1" applyFill="1" applyBorder="1" applyAlignment="1" applyProtection="1">
      <alignment horizontal="center"/>
      <protection/>
    </xf>
    <xf numFmtId="10" fontId="122" fillId="4" borderId="98" xfId="50" applyNumberFormat="1" applyFont="1" applyFill="1" applyBorder="1" applyAlignment="1" applyProtection="1">
      <alignment horizontal="center"/>
      <protection/>
    </xf>
    <xf numFmtId="10" fontId="122" fillId="4" borderId="129" xfId="50" applyNumberFormat="1" applyFont="1" applyFill="1" applyBorder="1" applyAlignment="1" applyProtection="1">
      <alignment horizontal="center"/>
      <protection/>
    </xf>
    <xf numFmtId="0" fontId="122" fillId="4" borderId="276" xfId="0" applyFont="1" applyFill="1" applyBorder="1" applyAlignment="1" applyProtection="1">
      <alignment horizontal="center"/>
      <protection/>
    </xf>
    <xf numFmtId="0" fontId="122" fillId="4" borderId="211" xfId="0" applyFont="1" applyFill="1" applyBorder="1" applyAlignment="1" applyProtection="1">
      <alignment horizontal="center"/>
      <protection/>
    </xf>
    <xf numFmtId="0" fontId="122" fillId="4" borderId="218" xfId="0" applyFont="1" applyFill="1" applyBorder="1" applyAlignment="1" applyProtection="1">
      <alignment horizontal="right"/>
      <protection/>
    </xf>
    <xf numFmtId="0" fontId="122" fillId="4" borderId="211" xfId="0" applyFont="1" applyFill="1" applyBorder="1" applyAlignment="1" applyProtection="1">
      <alignment horizontal="right"/>
      <protection/>
    </xf>
    <xf numFmtId="0" fontId="122" fillId="4" borderId="277" xfId="0" applyFont="1" applyFill="1" applyBorder="1" applyAlignment="1" applyProtection="1">
      <alignment horizontal="right"/>
      <protection/>
    </xf>
    <xf numFmtId="0" fontId="122" fillId="3" borderId="140" xfId="0" applyFont="1" applyFill="1" applyBorder="1" applyAlignment="1" applyProtection="1">
      <alignment horizontal="center"/>
      <protection/>
    </xf>
    <xf numFmtId="0" fontId="122" fillId="3" borderId="134" xfId="0" applyFont="1" applyFill="1" applyBorder="1" applyAlignment="1" applyProtection="1">
      <alignment horizontal="center"/>
      <protection/>
    </xf>
    <xf numFmtId="0" fontId="122" fillId="3" borderId="135" xfId="0" applyFont="1" applyFill="1" applyBorder="1" applyAlignment="1" applyProtection="1">
      <alignment horizontal="center"/>
      <protection/>
    </xf>
    <xf numFmtId="0" fontId="122" fillId="3" borderId="278" xfId="0" applyFont="1" applyFill="1" applyBorder="1" applyAlignment="1" applyProtection="1">
      <alignment horizontal="right"/>
      <protection/>
    </xf>
    <xf numFmtId="0" fontId="122" fillId="3" borderId="279" xfId="0" applyFont="1" applyFill="1" applyBorder="1" applyAlignment="1" applyProtection="1">
      <alignment horizontal="right"/>
      <protection/>
    </xf>
    <xf numFmtId="0" fontId="122" fillId="3" borderId="280" xfId="0" applyFont="1" applyFill="1" applyBorder="1" applyAlignment="1" applyProtection="1">
      <alignment horizontal="right"/>
      <protection/>
    </xf>
    <xf numFmtId="10" fontId="122" fillId="3" borderId="134" xfId="50" applyNumberFormat="1" applyFont="1" applyFill="1" applyBorder="1" applyAlignment="1" applyProtection="1">
      <alignment horizontal="center"/>
      <protection/>
    </xf>
    <xf numFmtId="10" fontId="122" fillId="3" borderId="136" xfId="50" applyNumberFormat="1" applyFont="1" applyFill="1" applyBorder="1" applyAlignment="1" applyProtection="1">
      <alignment horizontal="center"/>
      <protection/>
    </xf>
    <xf numFmtId="0" fontId="122" fillId="4" borderId="97" xfId="0" applyFont="1" applyFill="1" applyBorder="1" applyAlignment="1" applyProtection="1">
      <alignment horizontal="center"/>
      <protection/>
    </xf>
    <xf numFmtId="0" fontId="122" fillId="4" borderId="98" xfId="0" applyFont="1" applyFill="1" applyBorder="1" applyAlignment="1" applyProtection="1">
      <alignment horizontal="center"/>
      <protection/>
    </xf>
    <xf numFmtId="0" fontId="122" fillId="4" borderId="281" xfId="0" applyFont="1" applyFill="1" applyBorder="1" applyAlignment="1" applyProtection="1">
      <alignment horizontal="right"/>
      <protection/>
    </xf>
    <xf numFmtId="0" fontId="122" fillId="4" borderId="282" xfId="0" applyFont="1" applyFill="1" applyBorder="1" applyAlignment="1" applyProtection="1">
      <alignment horizontal="right"/>
      <protection/>
    </xf>
    <xf numFmtId="0" fontId="122" fillId="4" borderId="283" xfId="0" applyFont="1" applyFill="1" applyBorder="1" applyAlignment="1" applyProtection="1">
      <alignment horizontal="right"/>
      <protection/>
    </xf>
    <xf numFmtId="43" fontId="122" fillId="9" borderId="0" xfId="0" applyNumberFormat="1" applyFont="1" applyFill="1" applyBorder="1" applyAlignment="1" applyProtection="1">
      <alignment horizontal="center"/>
      <protection/>
    </xf>
    <xf numFmtId="0" fontId="122" fillId="9" borderId="0" xfId="0" applyFont="1" applyFill="1" applyBorder="1" applyAlignment="1" applyProtection="1">
      <alignment horizontal="center"/>
      <protection/>
    </xf>
    <xf numFmtId="0" fontId="140" fillId="43" borderId="16" xfId="0" applyFont="1" applyFill="1" applyBorder="1" applyAlignment="1" applyProtection="1">
      <alignment horizontal="center"/>
      <protection/>
    </xf>
    <xf numFmtId="0" fontId="140" fillId="43" borderId="0" xfId="0" applyFont="1" applyFill="1" applyBorder="1" applyAlignment="1" applyProtection="1">
      <alignment horizontal="center"/>
      <protection/>
    </xf>
    <xf numFmtId="0" fontId="140" fillId="43" borderId="17" xfId="0" applyFont="1" applyFill="1" applyBorder="1" applyAlignment="1" applyProtection="1">
      <alignment horizontal="center"/>
      <protection/>
    </xf>
    <xf numFmtId="43" fontId="121" fillId="9" borderId="0" xfId="0" applyNumberFormat="1" applyFont="1" applyFill="1" applyBorder="1" applyAlignment="1" applyProtection="1">
      <alignment horizontal="center"/>
      <protection/>
    </xf>
    <xf numFmtId="0" fontId="122" fillId="9" borderId="0" xfId="0" applyFont="1" applyFill="1" applyBorder="1" applyAlignment="1" applyProtection="1">
      <alignment horizontal="left"/>
      <protection/>
    </xf>
    <xf numFmtId="0" fontId="122" fillId="9" borderId="17" xfId="0" applyFont="1" applyFill="1" applyBorder="1" applyAlignment="1" applyProtection="1">
      <alignment horizontal="left"/>
      <protection/>
    </xf>
    <xf numFmtId="10" fontId="122" fillId="9" borderId="0" xfId="50" applyNumberFormat="1" applyFont="1" applyFill="1" applyBorder="1" applyAlignment="1" applyProtection="1">
      <alignment horizontal="center"/>
      <protection/>
    </xf>
    <xf numFmtId="0" fontId="0" fillId="33" borderId="284" xfId="0" applyFill="1" applyBorder="1" applyAlignment="1" applyProtection="1">
      <alignment horizontal="center"/>
      <protection/>
    </xf>
    <xf numFmtId="10" fontId="122" fillId="10" borderId="0" xfId="50" applyNumberFormat="1" applyFont="1" applyFill="1" applyBorder="1" applyAlignment="1" applyProtection="1">
      <alignment horizontal="center"/>
      <protection/>
    </xf>
    <xf numFmtId="168" fontId="122" fillId="10" borderId="0" xfId="0" applyNumberFormat="1" applyFont="1" applyFill="1" applyBorder="1" applyAlignment="1" applyProtection="1">
      <alignment horizontal="center"/>
      <protection/>
    </xf>
    <xf numFmtId="0" fontId="122" fillId="3" borderId="285" xfId="0" applyFont="1" applyFill="1" applyBorder="1" applyAlignment="1" applyProtection="1">
      <alignment horizontal="center"/>
      <protection/>
    </xf>
    <xf numFmtId="0" fontId="122" fillId="3" borderId="216" xfId="0" applyFont="1" applyFill="1" applyBorder="1" applyAlignment="1" applyProtection="1">
      <alignment horizontal="center"/>
      <protection/>
    </xf>
    <xf numFmtId="0" fontId="122" fillId="3" borderId="217" xfId="0" applyFont="1" applyFill="1" applyBorder="1" applyAlignment="1" applyProtection="1">
      <alignment horizontal="center"/>
      <protection/>
    </xf>
    <xf numFmtId="0" fontId="122" fillId="3" borderId="216" xfId="0" applyFont="1" applyFill="1" applyBorder="1" applyAlignment="1" applyProtection="1">
      <alignment horizontal="right"/>
      <protection/>
    </xf>
    <xf numFmtId="10" fontId="122" fillId="3" borderId="216" xfId="50" applyNumberFormat="1" applyFont="1" applyFill="1" applyBorder="1" applyAlignment="1" applyProtection="1">
      <alignment horizontal="center"/>
      <protection/>
    </xf>
    <xf numFmtId="10" fontId="122" fillId="3" borderId="286" xfId="50" applyNumberFormat="1" applyFont="1" applyFill="1" applyBorder="1" applyAlignment="1" applyProtection="1">
      <alignment horizontal="center"/>
      <protection/>
    </xf>
    <xf numFmtId="0" fontId="156" fillId="6" borderId="287" xfId="0" applyFont="1" applyFill="1" applyBorder="1" applyAlignment="1" applyProtection="1">
      <alignment horizontal="center" vertical="center"/>
      <protection/>
    </xf>
    <xf numFmtId="0" fontId="156" fillId="6" borderId="288" xfId="0" applyFont="1" applyFill="1" applyBorder="1" applyAlignment="1" applyProtection="1">
      <alignment horizontal="center" vertical="center"/>
      <protection/>
    </xf>
    <xf numFmtId="0" fontId="156" fillId="6" borderId="289" xfId="0" applyFont="1" applyFill="1" applyBorder="1" applyAlignment="1" applyProtection="1">
      <alignment horizontal="center" vertical="center"/>
      <protection/>
    </xf>
    <xf numFmtId="0" fontId="157" fillId="7" borderId="182" xfId="0" applyFont="1" applyFill="1" applyBorder="1" applyAlignment="1" applyProtection="1">
      <alignment horizontal="center"/>
      <protection/>
    </xf>
    <xf numFmtId="0" fontId="157" fillId="7" borderId="183" xfId="0" applyFont="1" applyFill="1" applyBorder="1" applyAlignment="1" applyProtection="1">
      <alignment horizontal="center"/>
      <protection/>
    </xf>
    <xf numFmtId="0" fontId="157" fillId="7" borderId="184" xfId="0" applyFont="1" applyFill="1" applyBorder="1" applyAlignment="1" applyProtection="1">
      <alignment horizontal="center"/>
      <protection/>
    </xf>
    <xf numFmtId="0" fontId="158" fillId="5" borderId="290" xfId="0" applyFont="1" applyFill="1" applyBorder="1" applyAlignment="1" applyProtection="1">
      <alignment horizontal="center"/>
      <protection/>
    </xf>
    <xf numFmtId="0" fontId="158" fillId="5" borderId="291" xfId="0" applyFont="1" applyFill="1" applyBorder="1" applyAlignment="1" applyProtection="1">
      <alignment horizontal="center"/>
      <protection/>
    </xf>
    <xf numFmtId="0" fontId="158" fillId="5" borderId="292" xfId="0" applyFont="1" applyFill="1" applyBorder="1" applyAlignment="1" applyProtection="1">
      <alignment horizontal="center"/>
      <protection/>
    </xf>
    <xf numFmtId="0" fontId="121" fillId="9" borderId="0" xfId="0" applyFont="1" applyFill="1" applyBorder="1" applyAlignment="1" applyProtection="1">
      <alignment horizontal="center"/>
      <protection/>
    </xf>
    <xf numFmtId="0" fontId="121" fillId="9" borderId="17" xfId="0" applyFont="1" applyFill="1" applyBorder="1" applyAlignment="1" applyProtection="1">
      <alignment horizontal="center"/>
      <protection/>
    </xf>
    <xf numFmtId="10" fontId="122" fillId="4" borderId="111" xfId="50" applyNumberFormat="1" applyFont="1" applyFill="1" applyBorder="1" applyAlignment="1" applyProtection="1">
      <alignment horizontal="center"/>
      <protection/>
    </xf>
    <xf numFmtId="10" fontId="122" fillId="4" borderId="0" xfId="50" applyNumberFormat="1" applyFont="1" applyFill="1" applyBorder="1" applyAlignment="1" applyProtection="1">
      <alignment horizontal="center"/>
      <protection/>
    </xf>
    <xf numFmtId="10" fontId="122" fillId="4" borderId="19" xfId="50" applyNumberFormat="1" applyFont="1" applyFill="1" applyBorder="1" applyAlignment="1" applyProtection="1">
      <alignment horizontal="center"/>
      <protection/>
    </xf>
    <xf numFmtId="0" fontId="140" fillId="50" borderId="42" xfId="0" applyFont="1" applyFill="1" applyBorder="1" applyAlignment="1" applyProtection="1">
      <alignment horizontal="center"/>
      <protection/>
    </xf>
    <xf numFmtId="0" fontId="140" fillId="50" borderId="0" xfId="0" applyFont="1" applyFill="1" applyBorder="1" applyAlignment="1" applyProtection="1">
      <alignment horizontal="center"/>
      <protection/>
    </xf>
    <xf numFmtId="0" fontId="140" fillId="50" borderId="43" xfId="0" applyFont="1" applyFill="1" applyBorder="1" applyAlignment="1" applyProtection="1">
      <alignment horizontal="center"/>
      <protection/>
    </xf>
    <xf numFmtId="0" fontId="122" fillId="4" borderId="18" xfId="0" applyFont="1" applyFill="1" applyBorder="1" applyAlignment="1" applyProtection="1">
      <alignment horizontal="center"/>
      <protection/>
    </xf>
    <xf numFmtId="0" fontId="122" fillId="4" borderId="0" xfId="0" applyFont="1" applyFill="1" applyBorder="1" applyAlignment="1" applyProtection="1">
      <alignment horizontal="center"/>
      <protection/>
    </xf>
    <xf numFmtId="0" fontId="122" fillId="4" borderId="99" xfId="0" applyFont="1" applyFill="1" applyBorder="1" applyAlignment="1" applyProtection="1">
      <alignment horizontal="right"/>
      <protection/>
    </xf>
    <xf numFmtId="0" fontId="122" fillId="4" borderId="0" xfId="0" applyFont="1" applyFill="1" applyBorder="1" applyAlignment="1" applyProtection="1">
      <alignment horizontal="right"/>
      <protection/>
    </xf>
    <xf numFmtId="0" fontId="122" fillId="4" borderId="96" xfId="0" applyFont="1" applyFill="1" applyBorder="1" applyAlignment="1" applyProtection="1">
      <alignment horizontal="right"/>
      <protection/>
    </xf>
    <xf numFmtId="0" fontId="140" fillId="42" borderId="18" xfId="0" applyFont="1" applyFill="1" applyBorder="1" applyAlignment="1" applyProtection="1">
      <alignment horizontal="center"/>
      <protection/>
    </xf>
    <xf numFmtId="0" fontId="140" fillId="42" borderId="0" xfId="0" applyFont="1" applyFill="1" applyBorder="1" applyAlignment="1" applyProtection="1">
      <alignment horizontal="center"/>
      <protection/>
    </xf>
    <xf numFmtId="0" fontId="140" fillId="42" borderId="19" xfId="0" applyFont="1" applyFill="1" applyBorder="1" applyAlignment="1" applyProtection="1">
      <alignment horizontal="center"/>
      <protection/>
    </xf>
    <xf numFmtId="43" fontId="121" fillId="10" borderId="0" xfId="0" applyNumberFormat="1" applyFont="1" applyFill="1" applyBorder="1" applyAlignment="1" applyProtection="1">
      <alignment horizontal="center"/>
      <protection/>
    </xf>
    <xf numFmtId="0" fontId="122" fillId="10" borderId="0" xfId="0" applyFont="1" applyFill="1" applyBorder="1" applyAlignment="1" applyProtection="1">
      <alignment horizontal="left"/>
      <protection/>
    </xf>
    <xf numFmtId="0" fontId="122" fillId="10" borderId="19" xfId="0" applyFont="1" applyFill="1" applyBorder="1" applyAlignment="1" applyProtection="1">
      <alignment horizontal="left"/>
      <protection/>
    </xf>
    <xf numFmtId="0" fontId="121" fillId="10" borderId="0" xfId="0" applyFont="1" applyFill="1" applyBorder="1" applyAlignment="1" applyProtection="1">
      <alignment horizontal="center"/>
      <protection/>
    </xf>
    <xf numFmtId="0" fontId="121" fillId="10" borderId="19" xfId="0" applyFont="1" applyFill="1" applyBorder="1" applyAlignment="1" applyProtection="1">
      <alignment horizontal="center"/>
      <protection/>
    </xf>
    <xf numFmtId="0" fontId="122" fillId="10" borderId="0" xfId="0" applyFont="1" applyFill="1" applyBorder="1" applyAlignment="1" applyProtection="1">
      <alignment horizontal="right"/>
      <protection/>
    </xf>
    <xf numFmtId="0" fontId="122" fillId="3" borderId="134" xfId="0" applyFont="1" applyFill="1" applyBorder="1" applyAlignment="1" applyProtection="1">
      <alignment horizontal="right"/>
      <protection/>
    </xf>
    <xf numFmtId="0" fontId="140" fillId="45" borderId="14" xfId="0" applyFont="1" applyFill="1" applyBorder="1" applyAlignment="1" applyProtection="1">
      <alignment horizontal="center"/>
      <protection/>
    </xf>
    <xf numFmtId="0" fontId="140" fillId="45" borderId="0" xfId="0" applyFont="1" applyFill="1" applyBorder="1" applyAlignment="1" applyProtection="1">
      <alignment horizontal="center"/>
      <protection/>
    </xf>
    <xf numFmtId="0" fontId="140" fillId="45" borderId="15" xfId="0" applyFont="1" applyFill="1" applyBorder="1" applyAlignment="1" applyProtection="1">
      <alignment horizontal="center"/>
      <protection/>
    </xf>
    <xf numFmtId="43" fontId="122" fillId="38" borderId="293" xfId="52" applyFont="1" applyFill="1" applyBorder="1" applyAlignment="1" applyProtection="1">
      <alignment horizontal="center"/>
      <protection/>
    </xf>
    <xf numFmtId="10" fontId="122" fillId="38" borderId="294" xfId="50" applyNumberFormat="1" applyFont="1" applyFill="1" applyBorder="1" applyAlignment="1" applyProtection="1">
      <alignment horizontal="center"/>
      <protection/>
    </xf>
    <xf numFmtId="10" fontId="122" fillId="38" borderId="295" xfId="50" applyNumberFormat="1" applyFont="1" applyFill="1" applyBorder="1" applyAlignment="1" applyProtection="1">
      <alignment horizontal="center"/>
      <protection/>
    </xf>
    <xf numFmtId="0" fontId="159" fillId="3" borderId="141" xfId="0" applyFont="1" applyFill="1" applyBorder="1" applyAlignment="1" applyProtection="1">
      <alignment horizontal="center"/>
      <protection/>
    </xf>
    <xf numFmtId="0" fontId="159" fillId="3" borderId="142" xfId="0" applyFont="1" applyFill="1" applyBorder="1" applyAlignment="1" applyProtection="1">
      <alignment horizontal="center"/>
      <protection/>
    </xf>
    <xf numFmtId="0" fontId="159" fillId="3" borderId="143" xfId="0" applyFont="1" applyFill="1" applyBorder="1" applyAlignment="1" applyProtection="1">
      <alignment horizontal="center"/>
      <protection/>
    </xf>
    <xf numFmtId="0" fontId="160" fillId="34" borderId="296" xfId="0" applyFont="1" applyFill="1" applyBorder="1" applyAlignment="1" applyProtection="1">
      <alignment horizontal="center"/>
      <protection/>
    </xf>
    <xf numFmtId="0" fontId="160" fillId="34" borderId="297" xfId="0" applyFont="1" applyFill="1" applyBorder="1" applyAlignment="1" applyProtection="1">
      <alignment horizontal="center"/>
      <protection/>
    </xf>
    <xf numFmtId="0" fontId="160" fillId="34" borderId="298" xfId="0" applyFont="1" applyFill="1" applyBorder="1" applyAlignment="1" applyProtection="1">
      <alignment horizontal="center"/>
      <protection/>
    </xf>
    <xf numFmtId="0" fontId="140" fillId="41" borderId="296" xfId="0" applyFont="1" applyFill="1" applyBorder="1" applyAlignment="1" applyProtection="1">
      <alignment horizontal="center"/>
      <protection/>
    </xf>
    <xf numFmtId="0" fontId="140" fillId="41" borderId="297" xfId="0" applyFont="1" applyFill="1" applyBorder="1" applyAlignment="1" applyProtection="1">
      <alignment horizontal="center"/>
      <protection/>
    </xf>
    <xf numFmtId="0" fontId="140" fillId="41" borderId="298" xfId="0" applyFont="1" applyFill="1" applyBorder="1" applyAlignment="1" applyProtection="1">
      <alignment horizontal="center"/>
      <protection/>
    </xf>
    <xf numFmtId="0" fontId="122" fillId="34" borderId="299" xfId="0" applyFont="1" applyFill="1" applyBorder="1" applyAlignment="1" applyProtection="1">
      <alignment horizontal="center"/>
      <protection/>
    </xf>
    <xf numFmtId="0" fontId="122" fillId="34" borderId="300" xfId="0" applyFont="1" applyFill="1" applyBorder="1" applyAlignment="1" applyProtection="1">
      <alignment horizontal="center"/>
      <protection/>
    </xf>
    <xf numFmtId="0" fontId="122" fillId="34" borderId="301" xfId="0" applyFont="1" applyFill="1" applyBorder="1" applyAlignment="1" applyProtection="1">
      <alignment horizontal="center"/>
      <protection/>
    </xf>
    <xf numFmtId="0" fontId="122" fillId="34" borderId="302" xfId="0" applyFont="1" applyFill="1" applyBorder="1" applyAlignment="1" applyProtection="1">
      <alignment horizontal="center"/>
      <protection/>
    </xf>
    <xf numFmtId="0" fontId="122" fillId="34" borderId="303" xfId="0" applyFont="1" applyFill="1" applyBorder="1" applyAlignment="1" applyProtection="1">
      <alignment horizontal="center"/>
      <protection/>
    </xf>
    <xf numFmtId="0" fontId="122" fillId="34" borderId="222" xfId="0" applyFont="1" applyFill="1" applyBorder="1" applyAlignment="1" applyProtection="1">
      <alignment horizontal="right"/>
      <protection/>
    </xf>
    <xf numFmtId="10" fontId="122" fillId="34" borderId="303" xfId="50" applyNumberFormat="1" applyFont="1" applyFill="1" applyBorder="1" applyAlignment="1" applyProtection="1">
      <alignment horizontal="center"/>
      <protection/>
    </xf>
    <xf numFmtId="10" fontId="122" fillId="34" borderId="304" xfId="50" applyNumberFormat="1" applyFont="1" applyFill="1" applyBorder="1" applyAlignment="1" applyProtection="1">
      <alignment horizontal="center"/>
      <protection/>
    </xf>
    <xf numFmtId="10" fontId="122" fillId="38" borderId="0" xfId="50" applyNumberFormat="1" applyFont="1" applyFill="1" applyBorder="1" applyAlignment="1" applyProtection="1">
      <alignment horizontal="center"/>
      <protection/>
    </xf>
    <xf numFmtId="0" fontId="122" fillId="34" borderId="305" xfId="0" applyFont="1" applyFill="1" applyBorder="1" applyAlignment="1" applyProtection="1">
      <alignment horizontal="center"/>
      <protection/>
    </xf>
    <xf numFmtId="0" fontId="122" fillId="34" borderId="306" xfId="0" applyFont="1" applyFill="1" applyBorder="1" applyAlignment="1" applyProtection="1">
      <alignment horizontal="center"/>
      <protection/>
    </xf>
    <xf numFmtId="0" fontId="122" fillId="34" borderId="221" xfId="0" applyFont="1" applyFill="1" applyBorder="1" applyAlignment="1" applyProtection="1">
      <alignment horizontal="right"/>
      <protection/>
    </xf>
    <xf numFmtId="10" fontId="122" fillId="34" borderId="306" xfId="50" applyNumberFormat="1" applyFont="1" applyFill="1" applyBorder="1" applyAlignment="1" applyProtection="1">
      <alignment horizontal="center"/>
      <protection/>
    </xf>
    <xf numFmtId="10" fontId="122" fillId="34" borderId="307" xfId="50" applyNumberFormat="1" applyFont="1" applyFill="1" applyBorder="1" applyAlignment="1" applyProtection="1">
      <alignment horizontal="center"/>
      <protection/>
    </xf>
    <xf numFmtId="0" fontId="122" fillId="38" borderId="308" xfId="0" applyFont="1" applyFill="1" applyBorder="1" applyAlignment="1" applyProtection="1">
      <alignment horizontal="center"/>
      <protection/>
    </xf>
    <xf numFmtId="0" fontId="122" fillId="38" borderId="294" xfId="0" applyFont="1" applyFill="1" applyBorder="1" applyAlignment="1" applyProtection="1">
      <alignment horizontal="center"/>
      <protection/>
    </xf>
    <xf numFmtId="0" fontId="122" fillId="38" borderId="293" xfId="0" applyFont="1" applyFill="1" applyBorder="1" applyAlignment="1" applyProtection="1">
      <alignment horizontal="right"/>
      <protection/>
    </xf>
    <xf numFmtId="0" fontId="122" fillId="38" borderId="0" xfId="0" applyFont="1" applyFill="1" applyBorder="1" applyAlignment="1" applyProtection="1">
      <alignment horizontal="left"/>
      <protection/>
    </xf>
    <xf numFmtId="0" fontId="122" fillId="38" borderId="43" xfId="0" applyFont="1" applyFill="1" applyBorder="1" applyAlignment="1" applyProtection="1">
      <alignment horizontal="left"/>
      <protection/>
    </xf>
    <xf numFmtId="0" fontId="126" fillId="36" borderId="0" xfId="0" applyFont="1" applyFill="1" applyAlignment="1" applyProtection="1">
      <alignment horizontal="center"/>
      <protection/>
    </xf>
    <xf numFmtId="43" fontId="161" fillId="13" borderId="309" xfId="0" applyNumberFormat="1" applyFont="1" applyFill="1" applyBorder="1" applyAlignment="1" applyProtection="1">
      <alignment horizontal="center"/>
      <protection/>
    </xf>
    <xf numFmtId="43" fontId="161" fillId="13" borderId="310" xfId="0" applyNumberFormat="1" applyFont="1" applyFill="1" applyBorder="1" applyAlignment="1" applyProtection="1">
      <alignment horizontal="center"/>
      <protection/>
    </xf>
    <xf numFmtId="43" fontId="161" fillId="13" borderId="311" xfId="0" applyNumberFormat="1" applyFont="1" applyFill="1" applyBorder="1" applyAlignment="1" applyProtection="1">
      <alignment horizontal="center"/>
      <protection/>
    </xf>
    <xf numFmtId="43" fontId="161" fillId="13" borderId="312" xfId="0" applyNumberFormat="1" applyFont="1" applyFill="1" applyBorder="1" applyAlignment="1" applyProtection="1">
      <alignment horizontal="center"/>
      <protection/>
    </xf>
    <xf numFmtId="43" fontId="161" fillId="13" borderId="313" xfId="0" applyNumberFormat="1" applyFont="1" applyFill="1" applyBorder="1" applyAlignment="1" applyProtection="1">
      <alignment horizontal="center"/>
      <protection/>
    </xf>
    <xf numFmtId="43" fontId="161" fillId="13" borderId="314" xfId="0" applyNumberFormat="1" applyFont="1" applyFill="1" applyBorder="1" applyAlignment="1" applyProtection="1">
      <alignment horizontal="center"/>
      <protection/>
    </xf>
    <xf numFmtId="0" fontId="161" fillId="13" borderId="312" xfId="0" applyFont="1" applyFill="1" applyBorder="1" applyAlignment="1" applyProtection="1">
      <alignment horizontal="center"/>
      <protection/>
    </xf>
    <xf numFmtId="0" fontId="161" fillId="13" borderId="313" xfId="0" applyFont="1" applyFill="1" applyBorder="1" applyAlignment="1" applyProtection="1">
      <alignment horizontal="center"/>
      <protection/>
    </xf>
    <xf numFmtId="0" fontId="161" fillId="13" borderId="314" xfId="0" applyFont="1" applyFill="1" applyBorder="1" applyAlignment="1" applyProtection="1">
      <alignment horizontal="center"/>
      <protection/>
    </xf>
    <xf numFmtId="43" fontId="127" fillId="13" borderId="315" xfId="0" applyNumberFormat="1" applyFont="1" applyFill="1" applyBorder="1" applyAlignment="1" applyProtection="1">
      <alignment horizontal="center"/>
      <protection/>
    </xf>
    <xf numFmtId="0" fontId="127" fillId="13" borderId="315" xfId="0" applyFont="1" applyFill="1" applyBorder="1" applyAlignment="1" applyProtection="1">
      <alignment horizontal="center"/>
      <protection/>
    </xf>
    <xf numFmtId="0" fontId="127" fillId="13" borderId="316" xfId="0" applyFont="1" applyFill="1" applyBorder="1" applyAlignment="1" applyProtection="1">
      <alignment horizontal="center"/>
      <protection/>
    </xf>
    <xf numFmtId="10" fontId="127" fillId="19" borderId="0" xfId="50" applyNumberFormat="1" applyFont="1" applyFill="1" applyBorder="1" applyAlignment="1" applyProtection="1">
      <alignment horizontal="center"/>
      <protection/>
    </xf>
    <xf numFmtId="43" fontId="127" fillId="19" borderId="0" xfId="52" applyFont="1" applyFill="1" applyBorder="1" applyAlignment="1" applyProtection="1">
      <alignment horizontal="center"/>
      <protection/>
    </xf>
    <xf numFmtId="0" fontId="162" fillId="13" borderId="317" xfId="0" applyFont="1" applyFill="1" applyBorder="1" applyAlignment="1" applyProtection="1">
      <alignment horizontal="right"/>
      <protection/>
    </xf>
    <xf numFmtId="0" fontId="162" fillId="13" borderId="318" xfId="0" applyFont="1" applyFill="1" applyBorder="1" applyAlignment="1" applyProtection="1">
      <alignment horizontal="right"/>
      <protection/>
    </xf>
    <xf numFmtId="0" fontId="162" fillId="13" borderId="319" xfId="0" applyFont="1" applyFill="1" applyBorder="1" applyAlignment="1" applyProtection="1">
      <alignment horizontal="right"/>
      <protection/>
    </xf>
    <xf numFmtId="43" fontId="162" fillId="13" borderId="320" xfId="0" applyNumberFormat="1" applyFont="1" applyFill="1" applyBorder="1" applyAlignment="1" applyProtection="1">
      <alignment horizontal="center"/>
      <protection/>
    </xf>
    <xf numFmtId="0" fontId="162" fillId="13" borderId="320" xfId="0" applyFont="1" applyFill="1" applyBorder="1" applyAlignment="1" applyProtection="1">
      <alignment horizontal="center"/>
      <protection/>
    </xf>
    <xf numFmtId="0" fontId="162" fillId="13" borderId="321" xfId="0" applyFont="1" applyFill="1" applyBorder="1" applyAlignment="1" applyProtection="1">
      <alignment horizontal="center"/>
      <protection/>
    </xf>
    <xf numFmtId="10" fontId="127" fillId="13" borderId="158" xfId="0" applyNumberFormat="1" applyFont="1" applyFill="1" applyBorder="1" applyAlignment="1" applyProtection="1">
      <alignment horizontal="center"/>
      <protection/>
    </xf>
    <xf numFmtId="10" fontId="127" fillId="13" borderId="322" xfId="0" applyNumberFormat="1" applyFont="1" applyFill="1" applyBorder="1" applyAlignment="1" applyProtection="1">
      <alignment horizontal="center"/>
      <protection/>
    </xf>
    <xf numFmtId="0" fontId="127" fillId="19" borderId="0" xfId="0" applyFont="1" applyFill="1" applyBorder="1" applyAlignment="1" applyProtection="1">
      <alignment horizontal="left"/>
      <protection/>
    </xf>
    <xf numFmtId="43" fontId="163" fillId="11" borderId="323" xfId="0" applyNumberFormat="1" applyFont="1" applyFill="1" applyBorder="1" applyAlignment="1" applyProtection="1">
      <alignment horizontal="center"/>
      <protection/>
    </xf>
    <xf numFmtId="43" fontId="163" fillId="11" borderId="324" xfId="0" applyNumberFormat="1" applyFont="1" applyFill="1" applyBorder="1" applyAlignment="1" applyProtection="1">
      <alignment horizontal="center"/>
      <protection/>
    </xf>
    <xf numFmtId="43" fontId="163" fillId="11" borderId="325" xfId="0" applyNumberFormat="1" applyFont="1" applyFill="1" applyBorder="1" applyAlignment="1" applyProtection="1">
      <alignment horizontal="center"/>
      <protection/>
    </xf>
    <xf numFmtId="0" fontId="163" fillId="11" borderId="323" xfId="0" applyFont="1" applyFill="1" applyBorder="1" applyAlignment="1" applyProtection="1">
      <alignment horizontal="center"/>
      <protection/>
    </xf>
    <xf numFmtId="0" fontId="163" fillId="11" borderId="324" xfId="0" applyFont="1" applyFill="1" applyBorder="1" applyAlignment="1" applyProtection="1">
      <alignment horizontal="center"/>
      <protection/>
    </xf>
    <xf numFmtId="0" fontId="163" fillId="11" borderId="325" xfId="0" applyFont="1" applyFill="1" applyBorder="1" applyAlignment="1" applyProtection="1">
      <alignment horizontal="center"/>
      <protection/>
    </xf>
    <xf numFmtId="0" fontId="164" fillId="11" borderId="326" xfId="0" applyFont="1" applyFill="1" applyBorder="1" applyAlignment="1" applyProtection="1">
      <alignment horizontal="right"/>
      <protection/>
    </xf>
    <xf numFmtId="0" fontId="164" fillId="11" borderId="327" xfId="0" applyFont="1" applyFill="1" applyBorder="1" applyAlignment="1" applyProtection="1">
      <alignment horizontal="right"/>
      <protection/>
    </xf>
    <xf numFmtId="43" fontId="164" fillId="11" borderId="327" xfId="0" applyNumberFormat="1" applyFont="1" applyFill="1" applyBorder="1" applyAlignment="1" applyProtection="1">
      <alignment horizontal="center"/>
      <protection/>
    </xf>
    <xf numFmtId="0" fontId="164" fillId="11" borderId="327" xfId="0" applyFont="1" applyFill="1" applyBorder="1" applyAlignment="1" applyProtection="1">
      <alignment horizontal="center"/>
      <protection/>
    </xf>
    <xf numFmtId="0" fontId="164" fillId="11" borderId="328" xfId="0" applyFont="1" applyFill="1" applyBorder="1" applyAlignment="1" applyProtection="1">
      <alignment horizontal="center"/>
      <protection/>
    </xf>
    <xf numFmtId="43" fontId="165" fillId="15" borderId="329" xfId="0" applyNumberFormat="1" applyFont="1" applyFill="1" applyBorder="1" applyAlignment="1" applyProtection="1">
      <alignment horizontal="center"/>
      <protection/>
    </xf>
    <xf numFmtId="43" fontId="165" fillId="15" borderId="330" xfId="0" applyNumberFormat="1" applyFont="1" applyFill="1" applyBorder="1" applyAlignment="1" applyProtection="1">
      <alignment horizontal="center"/>
      <protection/>
    </xf>
    <xf numFmtId="43" fontId="165" fillId="15" borderId="331" xfId="0" applyNumberFormat="1" applyFont="1" applyFill="1" applyBorder="1" applyAlignment="1" applyProtection="1">
      <alignment horizontal="center"/>
      <protection/>
    </xf>
    <xf numFmtId="0" fontId="165" fillId="15" borderId="329" xfId="0" applyFont="1" applyFill="1" applyBorder="1" applyAlignment="1" applyProtection="1">
      <alignment horizontal="center"/>
      <protection/>
    </xf>
    <xf numFmtId="0" fontId="165" fillId="15" borderId="330" xfId="0" applyFont="1" applyFill="1" applyBorder="1" applyAlignment="1" applyProtection="1">
      <alignment horizontal="center"/>
      <protection/>
    </xf>
    <xf numFmtId="0" fontId="165" fillId="15" borderId="331" xfId="0" applyFont="1" applyFill="1" applyBorder="1" applyAlignment="1" applyProtection="1">
      <alignment horizontal="center"/>
      <protection/>
    </xf>
    <xf numFmtId="0" fontId="166" fillId="15" borderId="332" xfId="0" applyFont="1" applyFill="1" applyBorder="1" applyAlignment="1" applyProtection="1">
      <alignment horizontal="right"/>
      <protection/>
    </xf>
    <xf numFmtId="0" fontId="166" fillId="15" borderId="333" xfId="0" applyFont="1" applyFill="1" applyBorder="1" applyAlignment="1" applyProtection="1">
      <alignment horizontal="right"/>
      <protection/>
    </xf>
    <xf numFmtId="43" fontId="166" fillId="15" borderId="333" xfId="0" applyNumberFormat="1" applyFont="1" applyFill="1" applyBorder="1" applyAlignment="1" applyProtection="1">
      <alignment horizontal="center"/>
      <protection/>
    </xf>
    <xf numFmtId="0" fontId="166" fillId="15" borderId="333" xfId="0" applyFont="1" applyFill="1" applyBorder="1" applyAlignment="1" applyProtection="1">
      <alignment horizontal="center"/>
      <protection/>
    </xf>
    <xf numFmtId="0" fontId="166" fillId="15" borderId="334" xfId="0" applyFont="1" applyFill="1" applyBorder="1" applyAlignment="1" applyProtection="1">
      <alignment horizontal="center"/>
      <protection/>
    </xf>
    <xf numFmtId="43" fontId="167" fillId="16" borderId="335" xfId="0" applyNumberFormat="1" applyFont="1" applyFill="1" applyBorder="1" applyAlignment="1" applyProtection="1">
      <alignment horizontal="center"/>
      <protection/>
    </xf>
    <xf numFmtId="43" fontId="167" fillId="16" borderId="336" xfId="0" applyNumberFormat="1" applyFont="1" applyFill="1" applyBorder="1" applyAlignment="1" applyProtection="1">
      <alignment horizontal="center"/>
      <protection/>
    </xf>
    <xf numFmtId="43" fontId="167" fillId="16" borderId="337" xfId="0" applyNumberFormat="1" applyFont="1" applyFill="1" applyBorder="1" applyAlignment="1" applyProtection="1">
      <alignment horizontal="center"/>
      <protection/>
    </xf>
    <xf numFmtId="0" fontId="167" fillId="16" borderId="335" xfId="0" applyFont="1" applyFill="1" applyBorder="1" applyAlignment="1" applyProtection="1">
      <alignment horizontal="center"/>
      <protection/>
    </xf>
    <xf numFmtId="0" fontId="167" fillId="16" borderId="336" xfId="0" applyFont="1" applyFill="1" applyBorder="1" applyAlignment="1" applyProtection="1">
      <alignment horizontal="center"/>
      <protection/>
    </xf>
    <xf numFmtId="0" fontId="167" fillId="16" borderId="337" xfId="0" applyFont="1" applyFill="1" applyBorder="1" applyAlignment="1" applyProtection="1">
      <alignment horizontal="center"/>
      <protection/>
    </xf>
    <xf numFmtId="0" fontId="168" fillId="16" borderId="338" xfId="0" applyFont="1" applyFill="1" applyBorder="1" applyAlignment="1" applyProtection="1">
      <alignment horizontal="right"/>
      <protection/>
    </xf>
    <xf numFmtId="0" fontId="168" fillId="16" borderId="339" xfId="0" applyFont="1" applyFill="1" applyBorder="1" applyAlignment="1" applyProtection="1">
      <alignment horizontal="right"/>
      <protection/>
    </xf>
    <xf numFmtId="43" fontId="168" fillId="16" borderId="339" xfId="0" applyNumberFormat="1" applyFont="1" applyFill="1" applyBorder="1" applyAlignment="1" applyProtection="1">
      <alignment horizontal="center"/>
      <protection/>
    </xf>
    <xf numFmtId="0" fontId="168" fillId="16" borderId="339" xfId="0" applyFont="1" applyFill="1" applyBorder="1" applyAlignment="1" applyProtection="1">
      <alignment horizontal="center"/>
      <protection/>
    </xf>
    <xf numFmtId="0" fontId="168" fillId="16" borderId="340" xfId="0" applyFont="1" applyFill="1" applyBorder="1" applyAlignment="1" applyProtection="1">
      <alignment horizontal="center"/>
      <protection/>
    </xf>
    <xf numFmtId="43" fontId="169" fillId="36" borderId="0" xfId="0" applyNumberFormat="1" applyFont="1" applyFill="1" applyBorder="1" applyAlignment="1" applyProtection="1">
      <alignment horizontal="center"/>
      <protection/>
    </xf>
    <xf numFmtId="10" fontId="127" fillId="19" borderId="40" xfId="50" applyNumberFormat="1" applyFont="1" applyFill="1" applyBorder="1" applyAlignment="1" applyProtection="1">
      <alignment horizontal="center"/>
      <protection/>
    </xf>
    <xf numFmtId="0" fontId="127" fillId="19" borderId="40" xfId="0" applyFont="1" applyFill="1" applyBorder="1" applyAlignment="1" applyProtection="1">
      <alignment horizontal="left"/>
      <protection/>
    </xf>
    <xf numFmtId="43" fontId="127" fillId="19" borderId="40" xfId="52" applyFont="1" applyFill="1" applyBorder="1" applyAlignment="1" applyProtection="1">
      <alignment horizontal="center"/>
      <protection/>
    </xf>
    <xf numFmtId="43" fontId="162" fillId="19" borderId="40" xfId="0" applyNumberFormat="1" applyFont="1" applyFill="1" applyBorder="1" applyAlignment="1" applyProtection="1">
      <alignment horizontal="center" vertical="center" wrapText="1"/>
      <protection/>
    </xf>
    <xf numFmtId="0" fontId="162" fillId="19" borderId="40" xfId="0" applyFont="1" applyFill="1" applyBorder="1" applyAlignment="1" applyProtection="1">
      <alignment horizontal="center" vertical="center" wrapText="1"/>
      <protection/>
    </xf>
    <xf numFmtId="0" fontId="162" fillId="19" borderId="0" xfId="0" applyFont="1" applyFill="1" applyBorder="1" applyAlignment="1" applyProtection="1">
      <alignment horizontal="center" vertical="center" wrapText="1"/>
      <protection/>
    </xf>
    <xf numFmtId="0" fontId="127" fillId="13" borderId="341" xfId="0" applyFont="1" applyFill="1" applyBorder="1" applyAlignment="1" applyProtection="1">
      <alignment horizontal="right"/>
      <protection/>
    </xf>
    <xf numFmtId="0" fontId="127" fillId="13" borderId="315" xfId="0" applyFont="1" applyFill="1" applyBorder="1" applyAlignment="1" applyProtection="1">
      <alignment horizontal="right"/>
      <protection/>
    </xf>
    <xf numFmtId="0" fontId="127" fillId="13" borderId="342" xfId="0" applyFont="1" applyFill="1" applyBorder="1" applyAlignment="1" applyProtection="1">
      <alignment horizontal="right"/>
      <protection/>
    </xf>
    <xf numFmtId="0" fontId="127" fillId="13" borderId="158" xfId="0" applyFont="1" applyFill="1" applyBorder="1" applyAlignment="1" applyProtection="1">
      <alignment horizontal="right"/>
      <protection/>
    </xf>
    <xf numFmtId="0" fontId="127" fillId="13" borderId="158" xfId="0" applyFont="1" applyFill="1" applyBorder="1" applyAlignment="1" applyProtection="1">
      <alignment horizontal="center"/>
      <protection/>
    </xf>
    <xf numFmtId="0" fontId="127" fillId="13" borderId="322" xfId="0" applyFont="1" applyFill="1" applyBorder="1" applyAlignment="1" applyProtection="1">
      <alignment horizontal="center"/>
      <protection/>
    </xf>
    <xf numFmtId="2" fontId="127" fillId="13" borderId="158" xfId="0" applyNumberFormat="1" applyFont="1" applyFill="1" applyBorder="1" applyAlignment="1" applyProtection="1">
      <alignment horizontal="center"/>
      <protection/>
    </xf>
    <xf numFmtId="2" fontId="127" fillId="13" borderId="322" xfId="0" applyNumberFormat="1" applyFont="1" applyFill="1" applyBorder="1" applyAlignment="1" applyProtection="1">
      <alignment horizontal="center"/>
      <protection/>
    </xf>
    <xf numFmtId="0" fontId="127" fillId="13" borderId="343" xfId="0" applyFont="1" applyFill="1" applyBorder="1" applyAlignment="1" applyProtection="1">
      <alignment horizontal="center"/>
      <protection/>
    </xf>
    <xf numFmtId="0" fontId="127" fillId="13" borderId="127" xfId="0" applyFont="1" applyFill="1" applyBorder="1" applyAlignment="1" applyProtection="1">
      <alignment horizontal="center"/>
      <protection/>
    </xf>
    <xf numFmtId="43" fontId="127" fillId="13" borderId="127" xfId="52" applyFont="1" applyFill="1" applyBorder="1" applyAlignment="1" applyProtection="1">
      <alignment horizontal="center"/>
      <protection/>
    </xf>
    <xf numFmtId="43" fontId="127" fillId="13" borderId="252" xfId="52" applyFont="1" applyFill="1" applyBorder="1" applyAlignment="1" applyProtection="1">
      <alignment horizontal="center"/>
      <protection/>
    </xf>
    <xf numFmtId="0" fontId="127" fillId="13" borderId="251" xfId="0" applyFont="1" applyFill="1" applyBorder="1" applyAlignment="1" applyProtection="1">
      <alignment horizontal="center"/>
      <protection/>
    </xf>
    <xf numFmtId="43" fontId="127" fillId="13" borderId="127" xfId="0" applyNumberFormat="1" applyFont="1" applyFill="1" applyBorder="1" applyAlignment="1" applyProtection="1">
      <alignment horizontal="center"/>
      <protection/>
    </xf>
    <xf numFmtId="0" fontId="127" fillId="13" borderId="344" xfId="0" applyFont="1" applyFill="1" applyBorder="1" applyAlignment="1" applyProtection="1">
      <alignment horizontal="center"/>
      <protection/>
    </xf>
    <xf numFmtId="10" fontId="127" fillId="17" borderId="0" xfId="50" applyNumberFormat="1" applyFont="1" applyFill="1" applyBorder="1" applyAlignment="1" applyProtection="1">
      <alignment horizontal="center"/>
      <protection/>
    </xf>
    <xf numFmtId="0" fontId="127" fillId="17" borderId="0" xfId="0" applyFont="1" applyFill="1" applyBorder="1" applyAlignment="1" applyProtection="1">
      <alignment horizontal="left"/>
      <protection/>
    </xf>
    <xf numFmtId="43" fontId="127" fillId="17" borderId="0" xfId="52" applyFont="1" applyFill="1" applyBorder="1" applyAlignment="1" applyProtection="1">
      <alignment horizontal="center"/>
      <protection/>
    </xf>
    <xf numFmtId="0" fontId="170" fillId="17" borderId="0" xfId="0" applyFont="1" applyFill="1" applyBorder="1" applyAlignment="1" applyProtection="1">
      <alignment horizontal="center" vertical="center" wrapText="1"/>
      <protection/>
    </xf>
    <xf numFmtId="0" fontId="127" fillId="17" borderId="345" xfId="0" applyFont="1" applyFill="1" applyBorder="1" applyAlignment="1" applyProtection="1">
      <alignment horizontal="right"/>
      <protection/>
    </xf>
    <xf numFmtId="0" fontId="127" fillId="17" borderId="156" xfId="0" applyFont="1" applyFill="1" applyBorder="1" applyAlignment="1" applyProtection="1">
      <alignment horizontal="right"/>
      <protection/>
    </xf>
    <xf numFmtId="43" fontId="127" fillId="17" borderId="156" xfId="0" applyNumberFormat="1" applyFont="1" applyFill="1" applyBorder="1" applyAlignment="1" applyProtection="1">
      <alignment horizontal="center"/>
      <protection/>
    </xf>
    <xf numFmtId="0" fontId="127" fillId="17" borderId="156" xfId="0" applyFont="1" applyFill="1" applyBorder="1" applyAlignment="1" applyProtection="1">
      <alignment horizontal="center"/>
      <protection/>
    </xf>
    <xf numFmtId="0" fontId="127" fillId="17" borderId="346" xfId="0" applyFont="1" applyFill="1" applyBorder="1" applyAlignment="1" applyProtection="1">
      <alignment horizontal="center"/>
      <protection/>
    </xf>
    <xf numFmtId="10" fontId="127" fillId="17" borderId="156" xfId="0" applyNumberFormat="1" applyFont="1" applyFill="1" applyBorder="1" applyAlignment="1" applyProtection="1">
      <alignment horizontal="center"/>
      <protection/>
    </xf>
    <xf numFmtId="10" fontId="127" fillId="17" borderId="346" xfId="0" applyNumberFormat="1" applyFont="1" applyFill="1" applyBorder="1" applyAlignment="1" applyProtection="1">
      <alignment horizontal="center"/>
      <protection/>
    </xf>
    <xf numFmtId="2" fontId="127" fillId="17" borderId="156" xfId="0" applyNumberFormat="1" applyFont="1" applyFill="1" applyBorder="1" applyAlignment="1" applyProtection="1">
      <alignment horizontal="center"/>
      <protection/>
    </xf>
    <xf numFmtId="2" fontId="127" fillId="17" borderId="346" xfId="0" applyNumberFormat="1" applyFont="1" applyFill="1" applyBorder="1" applyAlignment="1" applyProtection="1">
      <alignment horizontal="center"/>
      <protection/>
    </xf>
    <xf numFmtId="0" fontId="127" fillId="17" borderId="347" xfId="0" applyFont="1" applyFill="1" applyBorder="1" applyAlignment="1" applyProtection="1">
      <alignment horizontal="center"/>
      <protection/>
    </xf>
    <xf numFmtId="0" fontId="127" fillId="17" borderId="113" xfId="0" applyFont="1" applyFill="1" applyBorder="1" applyAlignment="1" applyProtection="1">
      <alignment horizontal="center"/>
      <protection/>
    </xf>
    <xf numFmtId="43" fontId="127" fillId="17" borderId="113" xfId="52" applyFont="1" applyFill="1" applyBorder="1" applyAlignment="1" applyProtection="1">
      <alignment horizontal="center"/>
      <protection/>
    </xf>
    <xf numFmtId="0" fontId="127" fillId="17" borderId="167" xfId="0" applyFont="1" applyFill="1" applyBorder="1" applyAlignment="1" applyProtection="1">
      <alignment horizontal="center"/>
      <protection/>
    </xf>
    <xf numFmtId="10" fontId="127" fillId="15" borderId="0" xfId="50" applyNumberFormat="1" applyFont="1" applyFill="1" applyBorder="1" applyAlignment="1" applyProtection="1">
      <alignment horizontal="center"/>
      <protection/>
    </xf>
    <xf numFmtId="0" fontId="127" fillId="15" borderId="0" xfId="0" applyFont="1" applyFill="1" applyBorder="1" applyAlignment="1" applyProtection="1">
      <alignment horizontal="left"/>
      <protection/>
    </xf>
    <xf numFmtId="43" fontId="127" fillId="15" borderId="0" xfId="52" applyFont="1" applyFill="1" applyBorder="1" applyAlignment="1" applyProtection="1">
      <alignment horizontal="center"/>
      <protection/>
    </xf>
    <xf numFmtId="0" fontId="171" fillId="15" borderId="0" xfId="0" applyFont="1" applyFill="1" applyBorder="1" applyAlignment="1" applyProtection="1">
      <alignment horizontal="center" vertical="center" wrapText="1"/>
      <protection/>
    </xf>
    <xf numFmtId="0" fontId="127" fillId="15" borderId="348" xfId="0" applyFont="1" applyFill="1" applyBorder="1" applyAlignment="1" applyProtection="1">
      <alignment horizontal="right"/>
      <protection/>
    </xf>
    <xf numFmtId="0" fontId="127" fillId="15" borderId="134" xfId="0" applyFont="1" applyFill="1" applyBorder="1" applyAlignment="1" applyProtection="1">
      <alignment horizontal="right"/>
      <protection/>
    </xf>
    <xf numFmtId="43" fontId="127" fillId="15" borderId="134" xfId="0" applyNumberFormat="1" applyFont="1" applyFill="1" applyBorder="1" applyAlignment="1" applyProtection="1">
      <alignment horizontal="center"/>
      <protection/>
    </xf>
    <xf numFmtId="0" fontId="127" fillId="15" borderId="134" xfId="0" applyFont="1" applyFill="1" applyBorder="1" applyAlignment="1" applyProtection="1">
      <alignment horizontal="center"/>
      <protection/>
    </xf>
    <xf numFmtId="0" fontId="127" fillId="15" borderId="349" xfId="0" applyFont="1" applyFill="1" applyBorder="1" applyAlignment="1" applyProtection="1">
      <alignment horizontal="center"/>
      <protection/>
    </xf>
    <xf numFmtId="0" fontId="127" fillId="15" borderId="350" xfId="0" applyFont="1" applyFill="1" applyBorder="1" applyAlignment="1" applyProtection="1">
      <alignment horizontal="right"/>
      <protection/>
    </xf>
    <xf numFmtId="0" fontId="127" fillId="15" borderId="147" xfId="0" applyFont="1" applyFill="1" applyBorder="1" applyAlignment="1" applyProtection="1">
      <alignment horizontal="right"/>
      <protection/>
    </xf>
    <xf numFmtId="10" fontId="127" fillId="15" borderId="147" xfId="0" applyNumberFormat="1" applyFont="1" applyFill="1" applyBorder="1" applyAlignment="1" applyProtection="1">
      <alignment horizontal="center"/>
      <protection/>
    </xf>
    <xf numFmtId="10" fontId="127" fillId="15" borderId="351" xfId="0" applyNumberFormat="1" applyFont="1" applyFill="1" applyBorder="1" applyAlignment="1" applyProtection="1">
      <alignment horizontal="center"/>
      <protection/>
    </xf>
    <xf numFmtId="0" fontId="127" fillId="15" borderId="147" xfId="0" applyFont="1" applyFill="1" applyBorder="1" applyAlignment="1" applyProtection="1">
      <alignment horizontal="center"/>
      <protection/>
    </xf>
    <xf numFmtId="0" fontId="127" fillId="15" borderId="351" xfId="0" applyFont="1" applyFill="1" applyBorder="1" applyAlignment="1" applyProtection="1">
      <alignment horizontal="center"/>
      <protection/>
    </xf>
    <xf numFmtId="2" fontId="127" fillId="15" borderId="147" xfId="0" applyNumberFormat="1" applyFont="1" applyFill="1" applyBorder="1" applyAlignment="1" applyProtection="1">
      <alignment horizontal="center"/>
      <protection/>
    </xf>
    <xf numFmtId="2" fontId="127" fillId="15" borderId="351" xfId="0" applyNumberFormat="1" applyFont="1" applyFill="1" applyBorder="1" applyAlignment="1" applyProtection="1">
      <alignment horizontal="center"/>
      <protection/>
    </xf>
    <xf numFmtId="0" fontId="127" fillId="15" borderId="348" xfId="0" applyFont="1" applyFill="1" applyBorder="1" applyAlignment="1" applyProtection="1">
      <alignment horizontal="center"/>
      <protection/>
    </xf>
    <xf numFmtId="43" fontId="127" fillId="15" borderId="134" xfId="52" applyFont="1" applyFill="1" applyBorder="1" applyAlignment="1" applyProtection="1">
      <alignment horizontal="center"/>
      <protection/>
    </xf>
    <xf numFmtId="0" fontId="127" fillId="15" borderId="352" xfId="0" applyFont="1" applyFill="1" applyBorder="1" applyAlignment="1" applyProtection="1">
      <alignment horizontal="center"/>
      <protection/>
    </xf>
    <xf numFmtId="43" fontId="127" fillId="15" borderId="147" xfId="0" applyNumberFormat="1" applyFont="1" applyFill="1" applyBorder="1" applyAlignment="1" applyProtection="1">
      <alignment horizontal="center"/>
      <protection/>
    </xf>
    <xf numFmtId="10" fontId="127" fillId="16" borderId="0" xfId="50" applyNumberFormat="1" applyFont="1" applyFill="1" applyBorder="1" applyAlignment="1" applyProtection="1">
      <alignment horizontal="center"/>
      <protection/>
    </xf>
    <xf numFmtId="0" fontId="127" fillId="16" borderId="0" xfId="0" applyFont="1" applyFill="1" applyBorder="1" applyAlignment="1" applyProtection="1">
      <alignment horizontal="left"/>
      <protection/>
    </xf>
    <xf numFmtId="43" fontId="127" fillId="16" borderId="0" xfId="52" applyFont="1" applyFill="1" applyBorder="1" applyAlignment="1" applyProtection="1">
      <alignment horizontal="center"/>
      <protection/>
    </xf>
    <xf numFmtId="0" fontId="168" fillId="16" borderId="0" xfId="0" applyFont="1" applyFill="1" applyBorder="1" applyAlignment="1" applyProtection="1">
      <alignment horizontal="center" vertical="center" wrapText="1"/>
      <protection/>
    </xf>
    <xf numFmtId="0" fontId="168" fillId="16" borderId="41" xfId="0" applyFont="1" applyFill="1" applyBorder="1" applyAlignment="1" applyProtection="1">
      <alignment horizontal="center" vertical="center" wrapText="1"/>
      <protection/>
    </xf>
    <xf numFmtId="0" fontId="127" fillId="16" borderId="353" xfId="0" applyFont="1" applyFill="1" applyBorder="1" applyAlignment="1" applyProtection="1">
      <alignment horizontal="right"/>
      <protection/>
    </xf>
    <xf numFmtId="0" fontId="127" fillId="16" borderId="91" xfId="0" applyFont="1" applyFill="1" applyBorder="1" applyAlignment="1" applyProtection="1">
      <alignment horizontal="right"/>
      <protection/>
    </xf>
    <xf numFmtId="43" fontId="127" fillId="16" borderId="91" xfId="0" applyNumberFormat="1" applyFont="1" applyFill="1" applyBorder="1" applyAlignment="1" applyProtection="1">
      <alignment horizontal="center"/>
      <protection/>
    </xf>
    <xf numFmtId="0" fontId="127" fillId="16" borderId="91" xfId="0" applyFont="1" applyFill="1" applyBorder="1" applyAlignment="1" applyProtection="1">
      <alignment horizontal="center"/>
      <protection/>
    </xf>
    <xf numFmtId="0" fontId="127" fillId="16" borderId="354" xfId="0" applyFont="1" applyFill="1" applyBorder="1" applyAlignment="1" applyProtection="1">
      <alignment horizontal="center"/>
      <protection/>
    </xf>
    <xf numFmtId="10" fontId="127" fillId="16" borderId="98" xfId="0" applyNumberFormat="1" applyFont="1" applyFill="1" applyBorder="1" applyAlignment="1" applyProtection="1">
      <alignment horizontal="center"/>
      <protection/>
    </xf>
    <xf numFmtId="10" fontId="127" fillId="16" borderId="355" xfId="0" applyNumberFormat="1" applyFont="1" applyFill="1" applyBorder="1" applyAlignment="1" applyProtection="1">
      <alignment horizontal="center"/>
      <protection/>
    </xf>
    <xf numFmtId="0" fontId="127" fillId="16" borderId="356" xfId="0" applyFont="1" applyFill="1" applyBorder="1" applyAlignment="1" applyProtection="1">
      <alignment horizontal="right"/>
      <protection/>
    </xf>
    <xf numFmtId="0" fontId="127" fillId="16" borderId="98" xfId="0" applyFont="1" applyFill="1" applyBorder="1" applyAlignment="1" applyProtection="1">
      <alignment horizontal="right"/>
      <protection/>
    </xf>
    <xf numFmtId="0" fontId="127" fillId="16" borderId="98" xfId="0" applyFont="1" applyFill="1" applyBorder="1" applyAlignment="1" applyProtection="1">
      <alignment horizontal="center"/>
      <protection/>
    </xf>
    <xf numFmtId="0" fontId="127" fillId="16" borderId="355" xfId="0" applyFont="1" applyFill="1" applyBorder="1" applyAlignment="1" applyProtection="1">
      <alignment horizontal="center"/>
      <protection/>
    </xf>
    <xf numFmtId="0" fontId="127" fillId="16" borderId="357" xfId="0" applyFont="1" applyFill="1" applyBorder="1" applyAlignment="1" applyProtection="1">
      <alignment horizontal="center"/>
      <protection/>
    </xf>
    <xf numFmtId="0" fontId="127" fillId="16" borderId="358" xfId="0" applyFont="1" applyFill="1" applyBorder="1" applyAlignment="1" applyProtection="1">
      <alignment horizontal="center"/>
      <protection/>
    </xf>
    <xf numFmtId="43" fontId="127" fillId="16" borderId="358" xfId="0" applyNumberFormat="1" applyFont="1" applyFill="1" applyBorder="1" applyAlignment="1" applyProtection="1">
      <alignment horizontal="center"/>
      <protection/>
    </xf>
    <xf numFmtId="0" fontId="127" fillId="16" borderId="359" xfId="0" applyFont="1" applyFill="1" applyBorder="1" applyAlignment="1" applyProtection="1">
      <alignment horizontal="center"/>
      <protection/>
    </xf>
    <xf numFmtId="10" fontId="127" fillId="16" borderId="41" xfId="50" applyNumberFormat="1" applyFont="1" applyFill="1" applyBorder="1" applyAlignment="1" applyProtection="1">
      <alignment horizontal="center"/>
      <protection/>
    </xf>
    <xf numFmtId="10" fontId="127" fillId="36" borderId="0" xfId="50" applyNumberFormat="1" applyFont="1" applyFill="1" applyBorder="1" applyAlignment="1" applyProtection="1">
      <alignment horizontal="center"/>
      <protection/>
    </xf>
    <xf numFmtId="0" fontId="127" fillId="36" borderId="0" xfId="0" applyFont="1" applyFill="1" applyBorder="1" applyAlignment="1" applyProtection="1">
      <alignment horizontal="left"/>
      <protection/>
    </xf>
    <xf numFmtId="43" fontId="127" fillId="36" borderId="0" xfId="52" applyFont="1" applyFill="1" applyBorder="1" applyAlignment="1" applyProtection="1">
      <alignment horizontal="center"/>
      <protection/>
    </xf>
    <xf numFmtId="0" fontId="127" fillId="16" borderId="360" xfId="0" applyFont="1" applyFill="1" applyBorder="1" applyAlignment="1" applyProtection="1">
      <alignment horizontal="center"/>
      <protection/>
    </xf>
    <xf numFmtId="43" fontId="127" fillId="16" borderId="358" xfId="52" applyFont="1" applyFill="1" applyBorder="1" applyAlignment="1" applyProtection="1">
      <alignment horizontal="center"/>
      <protection/>
    </xf>
    <xf numFmtId="43" fontId="127" fillId="16" borderId="41" xfId="52" applyFont="1" applyFill="1" applyBorder="1" applyAlignment="1" applyProtection="1">
      <alignment horizontal="center"/>
      <protection/>
    </xf>
    <xf numFmtId="0" fontId="127" fillId="36" borderId="0" xfId="0" applyFont="1" applyFill="1" applyBorder="1" applyAlignment="1" applyProtection="1">
      <alignment horizontal="right"/>
      <protection/>
    </xf>
    <xf numFmtId="43" fontId="127" fillId="36" borderId="0" xfId="0" applyNumberFormat="1" applyFont="1" applyFill="1" applyBorder="1" applyAlignment="1" applyProtection="1">
      <alignment horizontal="center"/>
      <protection/>
    </xf>
    <xf numFmtId="0" fontId="127" fillId="36" borderId="0" xfId="0" applyFont="1" applyFill="1" applyBorder="1" applyAlignment="1" applyProtection="1">
      <alignment horizontal="center"/>
      <protection/>
    </xf>
    <xf numFmtId="43" fontId="172" fillId="19" borderId="361" xfId="0" applyNumberFormat="1" applyFont="1" applyFill="1" applyBorder="1" applyAlignment="1" applyProtection="1">
      <alignment horizontal="center" vertical="center"/>
      <protection/>
    </xf>
    <xf numFmtId="0" fontId="172" fillId="19" borderId="362" xfId="0" applyFont="1" applyFill="1" applyBorder="1" applyAlignment="1" applyProtection="1">
      <alignment horizontal="center" vertical="center"/>
      <protection/>
    </xf>
    <xf numFmtId="43" fontId="164" fillId="17" borderId="362" xfId="0" applyNumberFormat="1" applyFont="1" applyFill="1" applyBorder="1" applyAlignment="1" applyProtection="1">
      <alignment horizontal="center" vertical="center"/>
      <protection/>
    </xf>
    <xf numFmtId="0" fontId="164" fillId="17" borderId="362" xfId="0" applyFont="1" applyFill="1" applyBorder="1" applyAlignment="1" applyProtection="1">
      <alignment horizontal="center" vertical="center"/>
      <protection/>
    </xf>
    <xf numFmtId="43" fontId="171" fillId="15" borderId="362" xfId="0" applyNumberFormat="1" applyFont="1" applyFill="1" applyBorder="1" applyAlignment="1" applyProtection="1">
      <alignment horizontal="center" vertical="center"/>
      <protection/>
    </xf>
    <xf numFmtId="0" fontId="171" fillId="15" borderId="362" xfId="0" applyFont="1" applyFill="1" applyBorder="1" applyAlignment="1" applyProtection="1">
      <alignment horizontal="center" vertical="center"/>
      <protection/>
    </xf>
    <xf numFmtId="43" fontId="168" fillId="16" borderId="362" xfId="0" applyNumberFormat="1" applyFont="1" applyFill="1" applyBorder="1" applyAlignment="1" applyProtection="1">
      <alignment horizontal="center" vertical="center"/>
      <protection/>
    </xf>
    <xf numFmtId="0" fontId="168" fillId="16" borderId="362" xfId="0" applyFont="1" applyFill="1" applyBorder="1" applyAlignment="1" applyProtection="1">
      <alignment horizontal="center" vertical="center"/>
      <protection/>
    </xf>
    <xf numFmtId="0" fontId="168" fillId="16" borderId="363" xfId="0" applyFont="1" applyFill="1" applyBorder="1" applyAlignment="1" applyProtection="1">
      <alignment horizontal="center" vertical="center"/>
      <protection/>
    </xf>
    <xf numFmtId="0" fontId="127" fillId="16" borderId="41" xfId="0" applyFont="1" applyFill="1" applyBorder="1" applyAlignment="1" applyProtection="1">
      <alignment horizontal="left"/>
      <protection/>
    </xf>
    <xf numFmtId="2" fontId="127" fillId="16" borderId="98" xfId="0" applyNumberFormat="1" applyFont="1" applyFill="1" applyBorder="1" applyAlignment="1" applyProtection="1">
      <alignment horizontal="center"/>
      <protection/>
    </xf>
    <xf numFmtId="2" fontId="127" fillId="16" borderId="355" xfId="0" applyNumberFormat="1" applyFont="1" applyFill="1" applyBorder="1" applyAlignment="1" applyProtection="1">
      <alignment horizontal="center"/>
      <protection/>
    </xf>
    <xf numFmtId="0" fontId="173" fillId="16" borderId="364" xfId="0" applyFont="1" applyFill="1" applyBorder="1" applyAlignment="1" applyProtection="1">
      <alignment horizontal="center" vertical="center"/>
      <protection/>
    </xf>
    <xf numFmtId="0" fontId="173" fillId="16" borderId="365" xfId="0" applyFont="1" applyFill="1" applyBorder="1" applyAlignment="1" applyProtection="1">
      <alignment horizontal="center" vertical="center"/>
      <protection/>
    </xf>
    <xf numFmtId="0" fontId="173" fillId="16" borderId="366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/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1&#186;Passo'!A1" /><Relationship Id="rId2" Type="http://schemas.openxmlformats.org/officeDocument/2006/relationships/hyperlink" Target="#'2&#186;Passo'!A1" /><Relationship Id="rId3" Type="http://schemas.openxmlformats.org/officeDocument/2006/relationships/hyperlink" Target="#Resultado!A1" /><Relationship Id="rId4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MENU!A1" /><Relationship Id="rId3" Type="http://schemas.openxmlformats.org/officeDocument/2006/relationships/hyperlink" Target="#'2&#186;Passo'!A1" /><Relationship Id="rId4" Type="http://schemas.openxmlformats.org/officeDocument/2006/relationships/hyperlink" Target="#'2&#186;Passo'!A1" /><Relationship Id="rId5" Type="http://schemas.openxmlformats.org/officeDocument/2006/relationships/hyperlink" Target="#'2&#186;Passo'!A1" /><Relationship Id="rId6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hyperlink" Target="#'1&#186;Passo'!A1" /><Relationship Id="rId3" Type="http://schemas.openxmlformats.org/officeDocument/2006/relationships/hyperlink" Target="#Resultado!A1" /><Relationship Id="rId4" Type="http://schemas.openxmlformats.org/officeDocument/2006/relationships/image" Target="../media/image1.jpeg" /><Relationship Id="rId5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MENU!A1" /><Relationship Id="rId3" Type="http://schemas.openxmlformats.org/officeDocument/2006/relationships/hyperlink" Target="#'2&#186;Passo'!A1" /><Relationship Id="rId4" Type="http://schemas.openxmlformats.org/officeDocument/2006/relationships/hyperlink" Target="#'1&#186;Passo'!A1" /><Relationship Id="rId5" Type="http://schemas.openxmlformats.org/officeDocument/2006/relationships/hyperlink" Target="#MENU!A1" /><Relationship Id="rId6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6</xdr:row>
      <xdr:rowOff>161925</xdr:rowOff>
    </xdr:from>
    <xdr:to>
      <xdr:col>20</xdr:col>
      <xdr:colOff>9525</xdr:colOff>
      <xdr:row>12</xdr:row>
      <xdr:rowOff>133350</xdr:rowOff>
    </xdr:to>
    <xdr:sp>
      <xdr:nvSpPr>
        <xdr:cNvPr id="1" name="Retângulo de cantos arredondados 5">
          <a:hlinkClick r:id="rId1"/>
        </xdr:cNvPr>
        <xdr:cNvSpPr>
          <a:spLocks/>
        </xdr:cNvSpPr>
      </xdr:nvSpPr>
      <xdr:spPr>
        <a:xfrm>
          <a:off x="152400" y="1295400"/>
          <a:ext cx="1762125" cy="1114425"/>
        </a:xfrm>
        <a:prstGeom prst="roundRect">
          <a:avLst/>
        </a:prstGeom>
        <a:gradFill rotWithShape="1">
          <a:gsLst>
            <a:gs pos="0">
              <a:srgbClr val="342547"/>
            </a:gs>
            <a:gs pos="50000">
              <a:srgbClr val="4F3969"/>
            </a:gs>
            <a:gs pos="100000">
              <a:srgbClr val="60467E"/>
            </a:gs>
          </a:gsLst>
          <a:lin ang="18900000" scaled="1"/>
        </a:gra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1º Passo: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LANÇAMENTO DE TAXAS E PRAZO</a:t>
          </a:r>
        </a:p>
      </xdr:txBody>
    </xdr:sp>
    <xdr:clientData/>
  </xdr:twoCellAnchor>
  <xdr:twoCellAnchor>
    <xdr:from>
      <xdr:col>21</xdr:col>
      <xdr:colOff>85725</xdr:colOff>
      <xdr:row>6</xdr:row>
      <xdr:rowOff>152400</xdr:rowOff>
    </xdr:from>
    <xdr:to>
      <xdr:col>41</xdr:col>
      <xdr:colOff>28575</xdr:colOff>
      <xdr:row>12</xdr:row>
      <xdr:rowOff>123825</xdr:rowOff>
    </xdr:to>
    <xdr:sp>
      <xdr:nvSpPr>
        <xdr:cNvPr id="2" name="Retângulo de cantos arredondados 6">
          <a:hlinkClick r:id="rId2"/>
        </xdr:cNvPr>
        <xdr:cNvSpPr>
          <a:spLocks/>
        </xdr:cNvSpPr>
      </xdr:nvSpPr>
      <xdr:spPr>
        <a:xfrm>
          <a:off x="2085975" y="1285875"/>
          <a:ext cx="1847850" cy="1114425"/>
        </a:xfrm>
        <a:prstGeom prst="roundRect">
          <a:avLst/>
        </a:prstGeom>
        <a:gradFill rotWithShape="1">
          <a:gsLst>
            <a:gs pos="0">
              <a:srgbClr val="155C15"/>
            </a:gs>
            <a:gs pos="50000">
              <a:srgbClr val="238623"/>
            </a:gs>
            <a:gs pos="100000">
              <a:srgbClr val="2BA12B"/>
            </a:gs>
          </a:gsLst>
          <a:lin ang="5400000" scaled="1"/>
        </a:gra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2º Passo: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LANÇAMENTO DE 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RECEITA E DESPESAS</a:t>
          </a:r>
        </a:p>
      </xdr:txBody>
    </xdr:sp>
    <xdr:clientData/>
  </xdr:twoCellAnchor>
  <xdr:twoCellAnchor>
    <xdr:from>
      <xdr:col>43</xdr:col>
      <xdr:colOff>9525</xdr:colOff>
      <xdr:row>6</xdr:row>
      <xdr:rowOff>161925</xdr:rowOff>
    </xdr:from>
    <xdr:to>
      <xdr:col>61</xdr:col>
      <xdr:colOff>19050</xdr:colOff>
      <xdr:row>12</xdr:row>
      <xdr:rowOff>114300</xdr:rowOff>
    </xdr:to>
    <xdr:sp>
      <xdr:nvSpPr>
        <xdr:cNvPr id="3" name="Retângulo de cantos arredondados 8">
          <a:hlinkClick r:id="rId3"/>
        </xdr:cNvPr>
        <xdr:cNvSpPr>
          <a:spLocks/>
        </xdr:cNvSpPr>
      </xdr:nvSpPr>
      <xdr:spPr>
        <a:xfrm>
          <a:off x="4105275" y="1295400"/>
          <a:ext cx="1638300" cy="1095375"/>
        </a:xfrm>
        <a:prstGeom prst="roundRect">
          <a:avLst/>
        </a:prstGeom>
        <a:ln w="381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ANÁLISE FINAL</a:t>
          </a:r>
        </a:p>
      </xdr:txBody>
    </xdr:sp>
    <xdr:clientData/>
  </xdr:twoCellAnchor>
  <xdr:twoCellAnchor>
    <xdr:from>
      <xdr:col>0</xdr:col>
      <xdr:colOff>85725</xdr:colOff>
      <xdr:row>33</xdr:row>
      <xdr:rowOff>19050</xdr:rowOff>
    </xdr:from>
    <xdr:to>
      <xdr:col>62</xdr:col>
      <xdr:colOff>85725</xdr:colOff>
      <xdr:row>48</xdr:row>
      <xdr:rowOff>161925</xdr:rowOff>
    </xdr:to>
    <xdr:sp>
      <xdr:nvSpPr>
        <xdr:cNvPr id="4" name="AutoShape 1840"/>
        <xdr:cNvSpPr>
          <a:spLocks/>
        </xdr:cNvSpPr>
      </xdr:nvSpPr>
      <xdr:spPr>
        <a:xfrm flipV="1">
          <a:off x="85725" y="6572250"/>
          <a:ext cx="5819775" cy="3000375"/>
        </a:xfrm>
        <a:prstGeom prst="roundRect">
          <a:avLst/>
        </a:prstGeom>
        <a:solidFill>
          <a:srgbClr val="D3DFEE"/>
        </a:solidFill>
        <a:ln w="12700" cmpd="sng">
          <a:noFill/>
        </a:ln>
      </xdr:spPr>
      <xdr:txBody>
        <a:bodyPr vertOverflow="clip" wrap="square" lIns="91440" tIns="91440" rIns="91440" bIns="91440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O SIMULADOR DE CARTÕES é um suplemento do GUIA PARA O EMPRESÁRIO - CARTÕES DE PAGAMENTO, uma publicação da Unidade de Acesso a Mercados e Serviços Financeiros .
</a:t>
          </a:r>
          <a:r>
            <a:rPr lang="en-US" cap="none" sz="11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Serviço Brasileiro de Apoio às Micro e Pequenas Empresas – Sebrae
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Endereço: SGAS 605 – Conjunto A – Brasília/DF – CEP: 70200-904
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Presidente do Conselho Deliberativo Nacional: </a:t>
          </a:r>
          <a:r>
            <a:rPr lang="en-US" cap="none" sz="11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Roberto Simões
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Diretor-Presidente: </a:t>
          </a:r>
          <a:r>
            <a:rPr lang="en-US" cap="none" sz="11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Luiz Eduardo Pereira Barretto Filho
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Diretor-Técnico: </a:t>
          </a:r>
          <a:r>
            <a:rPr lang="en-US" cap="none" sz="11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Carlos Alberto dos Santos
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Diretor de Administração e Finanças: </a:t>
          </a:r>
          <a:r>
            <a:rPr lang="en-US" cap="none" sz="11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José Claudio dos Santos
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Gerente da UAMSF: </a:t>
          </a:r>
          <a:r>
            <a:rPr lang="en-US" cap="none" sz="11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Paulo Cesar Rezende Carvalho Alvim
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Gerente Adjunta da UAMSF: </a:t>
          </a:r>
          <a:r>
            <a:rPr lang="en-US" cap="none" sz="11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Patricia Mayana Maynart Viana
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Coordenação do Núcleo de Inteligência da UAMSF: </a:t>
          </a:r>
          <a:r>
            <a:rPr lang="en-US" cap="none" sz="11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André Dantas
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Consultor Técnico: </a:t>
          </a:r>
          <a:r>
            <a:rPr lang="en-US" cap="none" sz="11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Aderson Fonseca da Silva
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Apoio Técnico:  </a:t>
          </a:r>
          <a:r>
            <a:rPr lang="en-US" cap="none" sz="11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Augusto Martinenco (Sebrae/RS) e Deivison Rodrigues de Souza (Estagiário - Sebrae/NA)</a:t>
          </a:r>
          <a:r>
            <a:rPr lang="en-US" cap="none" sz="1100" b="0" i="0" u="none" baseline="0">
              <a:solidFill>
                <a:srgbClr val="333399"/>
              </a:solidFill>
            </a:rPr>
            <a:t>
</a:t>
          </a:r>
        </a:p>
      </xdr:txBody>
    </xdr:sp>
    <xdr:clientData/>
  </xdr:twoCellAnchor>
  <xdr:twoCellAnchor>
    <xdr:from>
      <xdr:col>1</xdr:col>
      <xdr:colOff>19050</xdr:colOff>
      <xdr:row>3</xdr:row>
      <xdr:rowOff>28575</xdr:rowOff>
    </xdr:from>
    <xdr:to>
      <xdr:col>8</xdr:col>
      <xdr:colOff>47625</xdr:colOff>
      <xdr:row>4</xdr:row>
      <xdr:rowOff>219075</xdr:rowOff>
    </xdr:to>
    <xdr:grpSp>
      <xdr:nvGrpSpPr>
        <xdr:cNvPr id="5" name="Grupo 7"/>
        <xdr:cNvGrpSpPr>
          <a:grpSpLocks/>
        </xdr:cNvGrpSpPr>
      </xdr:nvGrpSpPr>
      <xdr:grpSpPr>
        <a:xfrm>
          <a:off x="114300" y="695325"/>
          <a:ext cx="695325" cy="381000"/>
          <a:chOff x="612075" y="190500"/>
          <a:chExt cx="923924" cy="571500"/>
        </a:xfrm>
        <a:solidFill>
          <a:srgbClr val="FFFFFF"/>
        </a:solidFill>
      </xdr:grpSpPr>
      <xdr:sp>
        <xdr:nvSpPr>
          <xdr:cNvPr id="6" name="Retângulo de cantos arredondados 9"/>
          <xdr:cNvSpPr>
            <a:spLocks/>
          </xdr:cNvSpPr>
        </xdr:nvSpPr>
        <xdr:spPr>
          <a:xfrm>
            <a:off x="612075" y="190500"/>
            <a:ext cx="923924" cy="571500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7" name="Picture 1" descr="http://www.idort.com/a2sitebox/uploads/images/sebrae_logo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02620" y="288369"/>
            <a:ext cx="727128" cy="40419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8</xdr:col>
      <xdr:colOff>85725</xdr:colOff>
      <xdr:row>24</xdr:row>
      <xdr:rowOff>47625</xdr:rowOff>
    </xdr:from>
    <xdr:to>
      <xdr:col>18</xdr:col>
      <xdr:colOff>66675</xdr:colOff>
      <xdr:row>27</xdr:row>
      <xdr:rowOff>47625</xdr:rowOff>
    </xdr:to>
    <xdr:sp>
      <xdr:nvSpPr>
        <xdr:cNvPr id="8" name="Retângulo de cantos arredondados 11"/>
        <xdr:cNvSpPr>
          <a:spLocks/>
        </xdr:cNvSpPr>
      </xdr:nvSpPr>
      <xdr:spPr>
        <a:xfrm>
          <a:off x="847725" y="4876800"/>
          <a:ext cx="933450" cy="571500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MENU PRINCIPAL</a:t>
          </a:r>
        </a:p>
      </xdr:txBody>
    </xdr:sp>
    <xdr:clientData/>
  </xdr:twoCellAnchor>
  <xdr:twoCellAnchor>
    <xdr:from>
      <xdr:col>19</xdr:col>
      <xdr:colOff>19050</xdr:colOff>
      <xdr:row>24</xdr:row>
      <xdr:rowOff>57150</xdr:rowOff>
    </xdr:from>
    <xdr:to>
      <xdr:col>29</xdr:col>
      <xdr:colOff>85725</xdr:colOff>
      <xdr:row>27</xdr:row>
      <xdr:rowOff>57150</xdr:rowOff>
    </xdr:to>
    <xdr:sp>
      <xdr:nvSpPr>
        <xdr:cNvPr id="9" name="Retângulo de cantos arredondados 12"/>
        <xdr:cNvSpPr>
          <a:spLocks/>
        </xdr:cNvSpPr>
      </xdr:nvSpPr>
      <xdr:spPr>
        <a:xfrm>
          <a:off x="1828800" y="4886325"/>
          <a:ext cx="1019175" cy="571500"/>
        </a:xfrm>
        <a:prstGeom prst="roundRect">
          <a:avLst/>
        </a:prstGeom>
        <a:gradFill rotWithShape="1">
          <a:gsLst>
            <a:gs pos="0">
              <a:srgbClr val="342547"/>
            </a:gs>
            <a:gs pos="50000">
              <a:srgbClr val="4F3969"/>
            </a:gs>
            <a:gs pos="100000">
              <a:srgbClr val="60467E"/>
            </a:gs>
          </a:gsLst>
          <a:lin ang="18900000" scaled="1"/>
        </a:gra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1º Passo:</a:t>
          </a: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LANÇAMENTO DE  TAXAS E PRAZO</a:t>
          </a:r>
        </a:p>
      </xdr:txBody>
    </xdr:sp>
    <xdr:clientData/>
  </xdr:twoCellAnchor>
  <xdr:twoCellAnchor>
    <xdr:from>
      <xdr:col>30</xdr:col>
      <xdr:colOff>38100</xdr:colOff>
      <xdr:row>24</xdr:row>
      <xdr:rowOff>57150</xdr:rowOff>
    </xdr:from>
    <xdr:to>
      <xdr:col>41</xdr:col>
      <xdr:colOff>28575</xdr:colOff>
      <xdr:row>27</xdr:row>
      <xdr:rowOff>57150</xdr:rowOff>
    </xdr:to>
    <xdr:sp>
      <xdr:nvSpPr>
        <xdr:cNvPr id="10" name="Retângulo de cantos arredondados 13"/>
        <xdr:cNvSpPr>
          <a:spLocks/>
        </xdr:cNvSpPr>
      </xdr:nvSpPr>
      <xdr:spPr>
        <a:xfrm>
          <a:off x="2895600" y="4886325"/>
          <a:ext cx="1038225" cy="571500"/>
        </a:xfrm>
        <a:prstGeom prst="roundRect">
          <a:avLst/>
        </a:prstGeom>
        <a:gradFill rotWithShape="1">
          <a:gsLst>
            <a:gs pos="0">
              <a:srgbClr val="155C15"/>
            </a:gs>
            <a:gs pos="50000">
              <a:srgbClr val="238623"/>
            </a:gs>
            <a:gs pos="100000">
              <a:srgbClr val="2BA12B"/>
            </a:gs>
          </a:gsLst>
          <a:lin ang="5400000" scaled="1"/>
        </a:gra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2º Passo:</a:t>
          </a: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LANÇAMENTO DE </a:t>
          </a:r>
          <a:r>
            <a:rPr lang="en-US" cap="none" sz="7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7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RECEITA E DESPESAS</a:t>
          </a:r>
        </a:p>
      </xdr:txBody>
    </xdr:sp>
    <xdr:clientData/>
  </xdr:twoCellAnchor>
  <xdr:twoCellAnchor>
    <xdr:from>
      <xdr:col>41</xdr:col>
      <xdr:colOff>85725</xdr:colOff>
      <xdr:row>24</xdr:row>
      <xdr:rowOff>57150</xdr:rowOff>
    </xdr:from>
    <xdr:to>
      <xdr:col>52</xdr:col>
      <xdr:colOff>57150</xdr:colOff>
      <xdr:row>27</xdr:row>
      <xdr:rowOff>66675</xdr:rowOff>
    </xdr:to>
    <xdr:sp>
      <xdr:nvSpPr>
        <xdr:cNvPr id="11" name="Retângulo de cantos arredondados 14"/>
        <xdr:cNvSpPr>
          <a:spLocks/>
        </xdr:cNvSpPr>
      </xdr:nvSpPr>
      <xdr:spPr>
        <a:xfrm>
          <a:off x="3990975" y="4886325"/>
          <a:ext cx="933450" cy="581025"/>
        </a:xfrm>
        <a:prstGeom prst="roundRect">
          <a:avLst/>
        </a:prstGeom>
        <a:ln w="381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ANÁLISE FINAL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1</xdr:row>
      <xdr:rowOff>66675</xdr:rowOff>
    </xdr:from>
    <xdr:to>
      <xdr:col>10</xdr:col>
      <xdr:colOff>0</xdr:colOff>
      <xdr:row>2</xdr:row>
      <xdr:rowOff>219075</xdr:rowOff>
    </xdr:to>
    <xdr:pic>
      <xdr:nvPicPr>
        <xdr:cNvPr id="1" name="Picture 1" descr="http://www.idort.com/a2sitebox/uploads/images/sebrae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23825"/>
          <a:ext cx="7143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28575</xdr:colOff>
      <xdr:row>2</xdr:row>
      <xdr:rowOff>247650</xdr:rowOff>
    </xdr:from>
    <xdr:to>
      <xdr:col>108</xdr:col>
      <xdr:colOff>66675</xdr:colOff>
      <xdr:row>9</xdr:row>
      <xdr:rowOff>19050</xdr:rowOff>
    </xdr:to>
    <xdr:sp>
      <xdr:nvSpPr>
        <xdr:cNvPr id="2" name="Retângulo de cantos arredondados 3">
          <a:hlinkClick r:id="rId2"/>
        </xdr:cNvPr>
        <xdr:cNvSpPr>
          <a:spLocks/>
        </xdr:cNvSpPr>
      </xdr:nvSpPr>
      <xdr:spPr>
        <a:xfrm>
          <a:off x="9172575" y="514350"/>
          <a:ext cx="1466850" cy="809625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MENU PRINCIPAL</a:t>
          </a:r>
        </a:p>
      </xdr:txBody>
    </xdr:sp>
    <xdr:clientData/>
  </xdr:twoCellAnchor>
  <xdr:twoCellAnchor>
    <xdr:from>
      <xdr:col>72</xdr:col>
      <xdr:colOff>28575</xdr:colOff>
      <xdr:row>97</xdr:row>
      <xdr:rowOff>180975</xdr:rowOff>
    </xdr:from>
    <xdr:to>
      <xdr:col>108</xdr:col>
      <xdr:colOff>85725</xdr:colOff>
      <xdr:row>100</xdr:row>
      <xdr:rowOff>228600</xdr:rowOff>
    </xdr:to>
    <xdr:sp>
      <xdr:nvSpPr>
        <xdr:cNvPr id="3" name="Retângulo de cantos arredondados 10">
          <a:hlinkClick r:id="rId3"/>
        </xdr:cNvPr>
        <xdr:cNvSpPr>
          <a:spLocks/>
        </xdr:cNvSpPr>
      </xdr:nvSpPr>
      <xdr:spPr>
        <a:xfrm>
          <a:off x="7172325" y="10629900"/>
          <a:ext cx="3486150" cy="0"/>
        </a:xfrm>
        <a:prstGeom prst="roundRect">
          <a:avLst/>
        </a:prstGeom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PROSSEGUIR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COM </a:t>
          </a:r>
          <a:r>
            <a:rPr lang="en-US" cap="none" sz="1600" b="1" i="0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2ºPasso: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LANÇAMENTO DE 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RECEITA e DESPESAS</a:t>
          </a:r>
        </a:p>
      </xdr:txBody>
    </xdr:sp>
    <xdr:clientData/>
  </xdr:twoCellAnchor>
  <xdr:twoCellAnchor>
    <xdr:from>
      <xdr:col>93</xdr:col>
      <xdr:colOff>28575</xdr:colOff>
      <xdr:row>11</xdr:row>
      <xdr:rowOff>95250</xdr:rowOff>
    </xdr:from>
    <xdr:to>
      <xdr:col>108</xdr:col>
      <xdr:colOff>76200</xdr:colOff>
      <xdr:row>23</xdr:row>
      <xdr:rowOff>142875</xdr:rowOff>
    </xdr:to>
    <xdr:sp>
      <xdr:nvSpPr>
        <xdr:cNvPr id="4" name="Retângulo de cantos arredondados 13">
          <a:hlinkClick r:id="rId4"/>
        </xdr:cNvPr>
        <xdr:cNvSpPr>
          <a:spLocks/>
        </xdr:cNvSpPr>
      </xdr:nvSpPr>
      <xdr:spPr>
        <a:xfrm>
          <a:off x="9172575" y="1590675"/>
          <a:ext cx="1476375" cy="1400175"/>
        </a:xfrm>
        <a:prstGeom prst="roundRect">
          <a:avLst/>
        </a:prstGeom>
        <a:gradFill rotWithShape="1">
          <a:gsLst>
            <a:gs pos="0">
              <a:srgbClr val="006D2A"/>
            </a:gs>
            <a:gs pos="50000">
              <a:srgbClr val="009E41"/>
            </a:gs>
            <a:gs pos="100000">
              <a:srgbClr val="00BD4F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2ºPasso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LANÇAMENTO DE 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RECEITA 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 DESPESAS</a:t>
          </a:r>
        </a:p>
      </xdr:txBody>
    </xdr:sp>
    <xdr:clientData/>
  </xdr:twoCellAnchor>
  <xdr:twoCellAnchor>
    <xdr:from>
      <xdr:col>1</xdr:col>
      <xdr:colOff>0</xdr:colOff>
      <xdr:row>5</xdr:row>
      <xdr:rowOff>85725</xdr:rowOff>
    </xdr:from>
    <xdr:to>
      <xdr:col>31</xdr:col>
      <xdr:colOff>47625</xdr:colOff>
      <xdr:row>9</xdr:row>
      <xdr:rowOff>85725</xdr:rowOff>
    </xdr:to>
    <xdr:sp>
      <xdr:nvSpPr>
        <xdr:cNvPr id="5" name="Pentágono 5"/>
        <xdr:cNvSpPr>
          <a:spLocks/>
        </xdr:cNvSpPr>
      </xdr:nvSpPr>
      <xdr:spPr>
        <a:xfrm>
          <a:off x="190500" y="885825"/>
          <a:ext cx="3038475" cy="504825"/>
        </a:xfrm>
        <a:prstGeom prst="homePlate">
          <a:avLst>
            <a:gd name="adj" fmla="val 41694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INSIRA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O NOME DA (s) 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CREDENCIADORA (s) DE CARTÃO</a:t>
          </a:r>
        </a:p>
      </xdr:txBody>
    </xdr:sp>
    <xdr:clientData/>
  </xdr:twoCellAnchor>
  <xdr:twoCellAnchor>
    <xdr:from>
      <xdr:col>93</xdr:col>
      <xdr:colOff>19050</xdr:colOff>
      <xdr:row>89</xdr:row>
      <xdr:rowOff>9525</xdr:rowOff>
    </xdr:from>
    <xdr:to>
      <xdr:col>108</xdr:col>
      <xdr:colOff>76200</xdr:colOff>
      <xdr:row>96</xdr:row>
      <xdr:rowOff>219075</xdr:rowOff>
    </xdr:to>
    <xdr:sp>
      <xdr:nvSpPr>
        <xdr:cNvPr id="6" name="Pentágono 11"/>
        <xdr:cNvSpPr>
          <a:spLocks/>
        </xdr:cNvSpPr>
      </xdr:nvSpPr>
      <xdr:spPr>
        <a:xfrm rot="10800000" flipV="1">
          <a:off x="9163050" y="10629900"/>
          <a:ext cx="1485900" cy="0"/>
        </a:xfrm>
        <a:prstGeom prst="homePlate">
          <a:avLst>
            <a:gd name="adj" fmla="val 26162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94</xdr:col>
      <xdr:colOff>47625</xdr:colOff>
      <xdr:row>91</xdr:row>
      <xdr:rowOff>66675</xdr:rowOff>
    </xdr:from>
    <xdr:to>
      <xdr:col>108</xdr:col>
      <xdr:colOff>85725</xdr:colOff>
      <xdr:row>95</xdr:row>
      <xdr:rowOff>180975</xdr:rowOff>
    </xdr:to>
    <xdr:sp>
      <xdr:nvSpPr>
        <xdr:cNvPr id="7" name="CaixaDeTexto 12"/>
        <xdr:cNvSpPr txBox="1">
          <a:spLocks noChangeArrowheads="1"/>
        </xdr:cNvSpPr>
      </xdr:nvSpPr>
      <xdr:spPr>
        <a:xfrm>
          <a:off x="9286875" y="1062990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MELHORES CONDIÇÕES</a:t>
          </a:r>
        </a:p>
      </xdr:txBody>
    </xdr:sp>
    <xdr:clientData/>
  </xdr:twoCellAnchor>
  <xdr:twoCellAnchor>
    <xdr:from>
      <xdr:col>93</xdr:col>
      <xdr:colOff>0</xdr:colOff>
      <xdr:row>78</xdr:row>
      <xdr:rowOff>95250</xdr:rowOff>
    </xdr:from>
    <xdr:to>
      <xdr:col>108</xdr:col>
      <xdr:colOff>47625</xdr:colOff>
      <xdr:row>87</xdr:row>
      <xdr:rowOff>133350</xdr:rowOff>
    </xdr:to>
    <xdr:sp>
      <xdr:nvSpPr>
        <xdr:cNvPr id="8" name="Retângulo de cantos arredondados 14">
          <a:hlinkClick r:id="rId5"/>
        </xdr:cNvPr>
        <xdr:cNvSpPr>
          <a:spLocks/>
        </xdr:cNvSpPr>
      </xdr:nvSpPr>
      <xdr:spPr>
        <a:xfrm>
          <a:off x="9144000" y="9077325"/>
          <a:ext cx="1476375" cy="1400175"/>
        </a:xfrm>
        <a:prstGeom prst="roundRect">
          <a:avLst/>
        </a:prstGeom>
        <a:gradFill rotWithShape="1">
          <a:gsLst>
            <a:gs pos="0">
              <a:srgbClr val="006D2A"/>
            </a:gs>
            <a:gs pos="50000">
              <a:srgbClr val="009E41"/>
            </a:gs>
            <a:gs pos="100000">
              <a:srgbClr val="00BD4F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2ºPasso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LANÇAMENTO DE 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RECEITA 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 DESPESAS</a:t>
          </a:r>
        </a:p>
      </xdr:txBody>
    </xdr:sp>
    <xdr:clientData/>
  </xdr:twoCellAnchor>
  <xdr:twoCellAnchor editAs="oneCell">
    <xdr:from>
      <xdr:col>94</xdr:col>
      <xdr:colOff>19050</xdr:colOff>
      <xdr:row>50</xdr:row>
      <xdr:rowOff>28575</xdr:rowOff>
    </xdr:from>
    <xdr:to>
      <xdr:col>107</xdr:col>
      <xdr:colOff>0</xdr:colOff>
      <xdr:row>60</xdr:row>
      <xdr:rowOff>104775</xdr:rowOff>
    </xdr:to>
    <xdr:pic macro="[0]!Imprimir">
      <xdr:nvPicPr>
        <xdr:cNvPr id="9" name="Imagem 23" descr="1362711576_print_printer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58300" y="6057900"/>
          <a:ext cx="12192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0</xdr:colOff>
      <xdr:row>1</xdr:row>
      <xdr:rowOff>0</xdr:rowOff>
    </xdr:from>
    <xdr:to>
      <xdr:col>84</xdr:col>
      <xdr:colOff>57150</xdr:colOff>
      <xdr:row>5</xdr:row>
      <xdr:rowOff>66675</xdr:rowOff>
    </xdr:to>
    <xdr:sp>
      <xdr:nvSpPr>
        <xdr:cNvPr id="1" name="Retângulo de cantos arredondados 14">
          <a:hlinkClick r:id="rId1"/>
        </xdr:cNvPr>
        <xdr:cNvSpPr>
          <a:spLocks/>
        </xdr:cNvSpPr>
      </xdr:nvSpPr>
      <xdr:spPr>
        <a:xfrm>
          <a:off x="6819900" y="57150"/>
          <a:ext cx="1485900" cy="723900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MENU PRINCIPAL</a:t>
          </a:r>
        </a:p>
      </xdr:txBody>
    </xdr:sp>
    <xdr:clientData/>
  </xdr:twoCellAnchor>
  <xdr:twoCellAnchor>
    <xdr:from>
      <xdr:col>69</xdr:col>
      <xdr:colOff>0</xdr:colOff>
      <xdr:row>5</xdr:row>
      <xdr:rowOff>123825</xdr:rowOff>
    </xdr:from>
    <xdr:to>
      <xdr:col>84</xdr:col>
      <xdr:colOff>76200</xdr:colOff>
      <xdr:row>14</xdr:row>
      <xdr:rowOff>95250</xdr:rowOff>
    </xdr:to>
    <xdr:sp>
      <xdr:nvSpPr>
        <xdr:cNvPr id="2" name="Retângulo de cantos arredondados 16">
          <a:hlinkClick r:id="rId2"/>
        </xdr:cNvPr>
        <xdr:cNvSpPr>
          <a:spLocks/>
        </xdr:cNvSpPr>
      </xdr:nvSpPr>
      <xdr:spPr>
        <a:xfrm>
          <a:off x="6819900" y="838200"/>
          <a:ext cx="1504950" cy="1085850"/>
        </a:xfrm>
        <a:prstGeom prst="roundRect">
          <a:avLst/>
        </a:prstGeom>
        <a:gradFill rotWithShape="1">
          <a:gsLst>
            <a:gs pos="0">
              <a:srgbClr val="342547"/>
            </a:gs>
            <a:gs pos="50000">
              <a:srgbClr val="4F3969"/>
            </a:gs>
            <a:gs pos="100000">
              <a:srgbClr val="60467E"/>
            </a:gs>
          </a:gsLst>
          <a:lin ang="5400000" scaled="1"/>
        </a:gra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1ºPasso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LANÇAMENTO 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DE TAXAS E PRAZO</a:t>
          </a:r>
        </a:p>
      </xdr:txBody>
    </xdr:sp>
    <xdr:clientData/>
  </xdr:twoCellAnchor>
  <xdr:twoCellAnchor>
    <xdr:from>
      <xdr:col>69</xdr:col>
      <xdr:colOff>19050</xdr:colOff>
      <xdr:row>15</xdr:row>
      <xdr:rowOff>0</xdr:rowOff>
    </xdr:from>
    <xdr:to>
      <xdr:col>84</xdr:col>
      <xdr:colOff>85725</xdr:colOff>
      <xdr:row>26</xdr:row>
      <xdr:rowOff>9525</xdr:rowOff>
    </xdr:to>
    <xdr:sp>
      <xdr:nvSpPr>
        <xdr:cNvPr id="3" name="Retângulo de cantos arredondados 17">
          <a:hlinkClick r:id="rId3"/>
        </xdr:cNvPr>
        <xdr:cNvSpPr>
          <a:spLocks/>
        </xdr:cNvSpPr>
      </xdr:nvSpPr>
      <xdr:spPr>
        <a:xfrm>
          <a:off x="6838950" y="1990725"/>
          <a:ext cx="1495425" cy="1790700"/>
        </a:xfrm>
        <a:prstGeom prst="roundRect">
          <a:avLst/>
        </a:prstGeom>
        <a:gradFill rotWithShape="1">
          <a:gsLst>
            <a:gs pos="0">
              <a:srgbClr val="880000"/>
            </a:gs>
            <a:gs pos="50000">
              <a:srgbClr val="C50000"/>
            </a:gs>
            <a:gs pos="100000">
              <a:srgbClr val="EA0000"/>
            </a:gs>
          </a:gsLst>
          <a:lin ang="5400000" scaled="1"/>
        </a:gradFill>
        <a:ln w="381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ANÁLISE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FINAL</a:t>
          </a:r>
        </a:p>
      </xdr:txBody>
    </xdr:sp>
    <xdr:clientData/>
  </xdr:twoCellAnchor>
  <xdr:twoCellAnchor>
    <xdr:from>
      <xdr:col>1</xdr:col>
      <xdr:colOff>28575</xdr:colOff>
      <xdr:row>1</xdr:row>
      <xdr:rowOff>28575</xdr:rowOff>
    </xdr:from>
    <xdr:to>
      <xdr:col>8</xdr:col>
      <xdr:colOff>57150</xdr:colOff>
      <xdr:row>2</xdr:row>
      <xdr:rowOff>180975</xdr:rowOff>
    </xdr:to>
    <xdr:grpSp>
      <xdr:nvGrpSpPr>
        <xdr:cNvPr id="4" name="Grupo 7"/>
        <xdr:cNvGrpSpPr>
          <a:grpSpLocks/>
        </xdr:cNvGrpSpPr>
      </xdr:nvGrpSpPr>
      <xdr:grpSpPr>
        <a:xfrm>
          <a:off x="371475" y="85725"/>
          <a:ext cx="695325" cy="381000"/>
          <a:chOff x="612075" y="190500"/>
          <a:chExt cx="923924" cy="571500"/>
        </a:xfrm>
        <a:solidFill>
          <a:srgbClr val="FFFFFF"/>
        </a:solidFill>
      </xdr:grpSpPr>
      <xdr:sp>
        <xdr:nvSpPr>
          <xdr:cNvPr id="5" name="Retângulo de cantos arredondados 19"/>
          <xdr:cNvSpPr>
            <a:spLocks/>
          </xdr:cNvSpPr>
        </xdr:nvSpPr>
        <xdr:spPr>
          <a:xfrm>
            <a:off x="612075" y="190500"/>
            <a:ext cx="923924" cy="571500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6" name="Picture 1" descr="http://www.idort.com/a2sitebox/uploads/images/sebrae_logo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02620" y="274082"/>
            <a:ext cx="727128" cy="40419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9525</xdr:colOff>
      <xdr:row>38</xdr:row>
      <xdr:rowOff>266700</xdr:rowOff>
    </xdr:from>
    <xdr:to>
      <xdr:col>14</xdr:col>
      <xdr:colOff>57150</xdr:colOff>
      <xdr:row>45</xdr:row>
      <xdr:rowOff>104775</xdr:rowOff>
    </xdr:to>
    <xdr:sp>
      <xdr:nvSpPr>
        <xdr:cNvPr id="7" name="Pentágono 12"/>
        <xdr:cNvSpPr>
          <a:spLocks/>
        </xdr:cNvSpPr>
      </xdr:nvSpPr>
      <xdr:spPr>
        <a:xfrm>
          <a:off x="352425" y="5638800"/>
          <a:ext cx="1285875" cy="933450"/>
        </a:xfrm>
        <a:prstGeom prst="homePlate">
          <a:avLst>
            <a:gd name="adj" fmla="val 2971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1ª SITUAÇÃO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: Resultado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com credenciadora de melhor condição (apenas uma).</a:t>
          </a:r>
        </a:p>
      </xdr:txBody>
    </xdr:sp>
    <xdr:clientData/>
  </xdr:twoCellAnchor>
  <xdr:twoCellAnchor>
    <xdr:from>
      <xdr:col>1</xdr:col>
      <xdr:colOff>0</xdr:colOff>
      <xdr:row>45</xdr:row>
      <xdr:rowOff>333375</xdr:rowOff>
    </xdr:from>
    <xdr:to>
      <xdr:col>15</xdr:col>
      <xdr:colOff>28575</xdr:colOff>
      <xdr:row>53</xdr:row>
      <xdr:rowOff>38100</xdr:rowOff>
    </xdr:to>
    <xdr:sp>
      <xdr:nvSpPr>
        <xdr:cNvPr id="8" name="Pentágono 20"/>
        <xdr:cNvSpPr>
          <a:spLocks/>
        </xdr:cNvSpPr>
      </xdr:nvSpPr>
      <xdr:spPr>
        <a:xfrm>
          <a:off x="342900" y="6800850"/>
          <a:ext cx="1362075" cy="838200"/>
        </a:xfrm>
        <a:prstGeom prst="homePlate">
          <a:avLst>
            <a:gd name="adj" fmla="val 3280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2ª SITUAÇÃO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: Utilizando todas credenciadoras 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da simulação.</a:t>
          </a:r>
        </a:p>
      </xdr:txBody>
    </xdr:sp>
    <xdr:clientData/>
  </xdr:twoCellAnchor>
  <xdr:twoCellAnchor>
    <xdr:from>
      <xdr:col>68</xdr:col>
      <xdr:colOff>85725</xdr:colOff>
      <xdr:row>26</xdr:row>
      <xdr:rowOff>85725</xdr:rowOff>
    </xdr:from>
    <xdr:to>
      <xdr:col>84</xdr:col>
      <xdr:colOff>76200</xdr:colOff>
      <xdr:row>59</xdr:row>
      <xdr:rowOff>66675</xdr:rowOff>
    </xdr:to>
    <xdr:grpSp>
      <xdr:nvGrpSpPr>
        <xdr:cNvPr id="9" name="Grupo 15"/>
        <xdr:cNvGrpSpPr>
          <a:grpSpLocks/>
        </xdr:cNvGrpSpPr>
      </xdr:nvGrpSpPr>
      <xdr:grpSpPr>
        <a:xfrm>
          <a:off x="6810375" y="3857625"/>
          <a:ext cx="1514475" cy="5114925"/>
          <a:chOff x="6810375" y="3857625"/>
          <a:chExt cx="1514475" cy="5114925"/>
        </a:xfrm>
        <a:solidFill>
          <a:srgbClr val="FFFFFF"/>
        </a:solidFill>
      </xdr:grpSpPr>
      <xdr:grpSp>
        <xdr:nvGrpSpPr>
          <xdr:cNvPr id="10" name="Grupo 7"/>
          <xdr:cNvGrpSpPr>
            <a:grpSpLocks/>
          </xdr:cNvGrpSpPr>
        </xdr:nvGrpSpPr>
        <xdr:grpSpPr>
          <a:xfrm>
            <a:off x="6810375" y="3857625"/>
            <a:ext cx="1514475" cy="5114925"/>
            <a:chOff x="9019697" y="3733799"/>
            <a:chExt cx="1552574" cy="4210053"/>
          </a:xfrm>
          <a:solidFill>
            <a:srgbClr val="FFFFFF"/>
          </a:solidFill>
        </xdr:grpSpPr>
        <xdr:sp>
          <xdr:nvSpPr>
            <xdr:cNvPr id="11" name="Pentágono 8"/>
            <xdr:cNvSpPr>
              <a:spLocks/>
            </xdr:cNvSpPr>
          </xdr:nvSpPr>
          <xdr:spPr>
            <a:xfrm rot="5400000" flipV="1">
              <a:off x="7807138" y="5197845"/>
              <a:ext cx="3998266" cy="1493516"/>
            </a:xfrm>
            <a:prstGeom prst="homePlate">
              <a:avLst>
                <a:gd name="adj" fmla="val 31319"/>
              </a:avLst>
            </a:prstGeom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952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" name="Pentágono 10"/>
            <xdr:cNvSpPr>
              <a:spLocks/>
            </xdr:cNvSpPr>
          </xdr:nvSpPr>
          <xdr:spPr>
            <a:xfrm rot="5400000" flipV="1">
              <a:off x="9480423" y="3312795"/>
              <a:ext cx="650529" cy="1493516"/>
            </a:xfrm>
            <a:prstGeom prst="homePlate">
              <a:avLst>
                <a:gd name="adj" fmla="val 0"/>
              </a:avLst>
            </a:prstGeom>
            <a:solidFill>
              <a:srgbClr val="8EB4E3"/>
            </a:solidFill>
            <a:ln w="952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" name="CaixaDeTexto 9"/>
            <xdr:cNvSpPr txBox="1">
              <a:spLocks noChangeArrowheads="1"/>
            </xdr:cNvSpPr>
          </xdr:nvSpPr>
          <xdr:spPr>
            <a:xfrm>
              <a:off x="9019697" y="3733799"/>
              <a:ext cx="1552574" cy="295545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600" b="1" i="0" u="none" baseline="0">
                  <a:solidFill>
                    <a:srgbClr val="333399"/>
                  </a:solidFill>
                  <a:latin typeface="Calibri"/>
                  <a:ea typeface="Calibri"/>
                  <a:cs typeface="Calibri"/>
                </a:rPr>
                <a:t>MELHORES CONDIÇÕES
</a:t>
              </a:r>
              <a:r>
                <a:rPr lang="en-US" cap="none" sz="1800" b="1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800" b="1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800" b="1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800" b="1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Verique</a:t>
              </a:r>
              <a:r>
                <a:rPr lang="en-US" cap="none" sz="1800" b="1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 abaixo as melhores condições de TAXAS e ALUGUÉIS das Máquinas</a:t>
              </a:r>
            </a:p>
          </xdr:txBody>
        </xdr:sp>
      </xdr:grpSp>
      <xdr:sp>
        <xdr:nvSpPr>
          <xdr:cNvPr id="14" name="Pentágono 13"/>
          <xdr:cNvSpPr>
            <a:spLocks/>
          </xdr:cNvSpPr>
        </xdr:nvSpPr>
        <xdr:spPr>
          <a:xfrm rot="10800000" flipV="1">
            <a:off x="6981889" y="7600471"/>
            <a:ext cx="561870" cy="1132956"/>
          </a:xfrm>
          <a:prstGeom prst="homePlate">
            <a:avLst>
              <a:gd name="adj" fmla="val -50000"/>
            </a:avLst>
          </a:prstGeom>
          <a:solidFill>
            <a:srgbClr val="8EB4E3"/>
          </a:solidFill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70</xdr:col>
      <xdr:colOff>66675</xdr:colOff>
      <xdr:row>59</xdr:row>
      <xdr:rowOff>152400</xdr:rowOff>
    </xdr:from>
    <xdr:to>
      <xdr:col>83</xdr:col>
      <xdr:colOff>47625</xdr:colOff>
      <xdr:row>66</xdr:row>
      <xdr:rowOff>57150</xdr:rowOff>
    </xdr:to>
    <xdr:pic macro="[0]!Imprimir">
      <xdr:nvPicPr>
        <xdr:cNvPr id="15" name="Imagem 18" descr="1362711576_print_printer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81825" y="9058275"/>
          <a:ext cx="12192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9525</xdr:rowOff>
    </xdr:from>
    <xdr:to>
      <xdr:col>14</xdr:col>
      <xdr:colOff>0</xdr:colOff>
      <xdr:row>2</xdr:row>
      <xdr:rowOff>180975</xdr:rowOff>
    </xdr:to>
    <xdr:grpSp>
      <xdr:nvGrpSpPr>
        <xdr:cNvPr id="1" name="Grupo 7"/>
        <xdr:cNvGrpSpPr>
          <a:grpSpLocks/>
        </xdr:cNvGrpSpPr>
      </xdr:nvGrpSpPr>
      <xdr:grpSpPr>
        <a:xfrm>
          <a:off x="352425" y="95250"/>
          <a:ext cx="695325" cy="361950"/>
          <a:chOff x="612075" y="190500"/>
          <a:chExt cx="923924" cy="571500"/>
        </a:xfrm>
        <a:solidFill>
          <a:srgbClr val="FFFFFF"/>
        </a:solidFill>
      </xdr:grpSpPr>
      <xdr:sp>
        <xdr:nvSpPr>
          <xdr:cNvPr id="2" name="Retângulo de cantos arredondados 6"/>
          <xdr:cNvSpPr>
            <a:spLocks/>
          </xdr:cNvSpPr>
        </xdr:nvSpPr>
        <xdr:spPr>
          <a:xfrm>
            <a:off x="612075" y="190500"/>
            <a:ext cx="923924" cy="571500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3" name="Picture 1" descr="http://www.idort.com/a2sitebox/uploads/images/sebrae_logo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2620" y="274082"/>
            <a:ext cx="727128" cy="40419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76</xdr:col>
      <xdr:colOff>19050</xdr:colOff>
      <xdr:row>4</xdr:row>
      <xdr:rowOff>0</xdr:rowOff>
    </xdr:from>
    <xdr:to>
      <xdr:col>91</xdr:col>
      <xdr:colOff>57150</xdr:colOff>
      <xdr:row>7</xdr:row>
      <xdr:rowOff>76200</xdr:rowOff>
    </xdr:to>
    <xdr:sp>
      <xdr:nvSpPr>
        <xdr:cNvPr id="4" name="Retângulo de cantos arredondados 12">
          <a:hlinkClick r:id="rId2"/>
        </xdr:cNvPr>
        <xdr:cNvSpPr>
          <a:spLocks/>
        </xdr:cNvSpPr>
      </xdr:nvSpPr>
      <xdr:spPr>
        <a:xfrm>
          <a:off x="6905625" y="523875"/>
          <a:ext cx="1466850" cy="771525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MENU PRINCIPAL</a:t>
          </a:r>
        </a:p>
      </xdr:txBody>
    </xdr:sp>
    <xdr:clientData/>
  </xdr:twoCellAnchor>
  <xdr:twoCellAnchor>
    <xdr:from>
      <xdr:col>76</xdr:col>
      <xdr:colOff>9525</xdr:colOff>
      <xdr:row>15</xdr:row>
      <xdr:rowOff>152400</xdr:rowOff>
    </xdr:from>
    <xdr:to>
      <xdr:col>91</xdr:col>
      <xdr:colOff>57150</xdr:colOff>
      <xdr:row>22</xdr:row>
      <xdr:rowOff>161925</xdr:rowOff>
    </xdr:to>
    <xdr:sp>
      <xdr:nvSpPr>
        <xdr:cNvPr id="5" name="Retângulo de cantos arredondados 13">
          <a:hlinkClick r:id="rId3"/>
        </xdr:cNvPr>
        <xdr:cNvSpPr>
          <a:spLocks/>
        </xdr:cNvSpPr>
      </xdr:nvSpPr>
      <xdr:spPr>
        <a:xfrm>
          <a:off x="6896100" y="2638425"/>
          <a:ext cx="1476375" cy="1076325"/>
        </a:xfrm>
        <a:prstGeom prst="roundRect">
          <a:avLst/>
        </a:prstGeom>
        <a:gradFill rotWithShape="1">
          <a:gsLst>
            <a:gs pos="0">
              <a:srgbClr val="155C15"/>
            </a:gs>
            <a:gs pos="50000">
              <a:srgbClr val="238623"/>
            </a:gs>
            <a:gs pos="100000">
              <a:srgbClr val="2BA12B"/>
            </a:gs>
          </a:gsLst>
          <a:lin ang="5400000" scaled="1"/>
        </a:gra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2ºPasso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LANÇAMENTO DE 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RECEITA 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 DESPESAS</a:t>
          </a:r>
        </a:p>
      </xdr:txBody>
    </xdr:sp>
    <xdr:clientData/>
  </xdr:twoCellAnchor>
  <xdr:twoCellAnchor>
    <xdr:from>
      <xdr:col>76</xdr:col>
      <xdr:colOff>0</xdr:colOff>
      <xdr:row>8</xdr:row>
      <xdr:rowOff>28575</xdr:rowOff>
    </xdr:from>
    <xdr:to>
      <xdr:col>91</xdr:col>
      <xdr:colOff>57150</xdr:colOff>
      <xdr:row>14</xdr:row>
      <xdr:rowOff>161925</xdr:rowOff>
    </xdr:to>
    <xdr:sp>
      <xdr:nvSpPr>
        <xdr:cNvPr id="6" name="Retângulo de cantos arredondados 14">
          <a:hlinkClick r:id="rId4"/>
        </xdr:cNvPr>
        <xdr:cNvSpPr>
          <a:spLocks/>
        </xdr:cNvSpPr>
      </xdr:nvSpPr>
      <xdr:spPr>
        <a:xfrm>
          <a:off x="6886575" y="1438275"/>
          <a:ext cx="1485900" cy="1019175"/>
        </a:xfrm>
        <a:prstGeom prst="roundRect">
          <a:avLst/>
        </a:prstGeom>
        <a:gradFill rotWithShape="1">
          <a:gsLst>
            <a:gs pos="0">
              <a:srgbClr val="342547"/>
            </a:gs>
            <a:gs pos="50000">
              <a:srgbClr val="4F3969"/>
            </a:gs>
            <a:gs pos="100000">
              <a:srgbClr val="60467E"/>
            </a:gs>
          </a:gsLst>
          <a:lin ang="5400000" scaled="1"/>
        </a:gra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1ºPasso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LANÇAMENTO 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DE TAXAS E PRAZO</a:t>
          </a:r>
        </a:p>
      </xdr:txBody>
    </xdr:sp>
    <xdr:clientData/>
  </xdr:twoCellAnchor>
  <xdr:twoCellAnchor>
    <xdr:from>
      <xdr:col>76</xdr:col>
      <xdr:colOff>9525</xdr:colOff>
      <xdr:row>74</xdr:row>
      <xdr:rowOff>19050</xdr:rowOff>
    </xdr:from>
    <xdr:to>
      <xdr:col>91</xdr:col>
      <xdr:colOff>47625</xdr:colOff>
      <xdr:row>78</xdr:row>
      <xdr:rowOff>171450</xdr:rowOff>
    </xdr:to>
    <xdr:sp>
      <xdr:nvSpPr>
        <xdr:cNvPr id="7" name="Retângulo de cantos arredondados 10">
          <a:hlinkClick r:id="rId5"/>
        </xdr:cNvPr>
        <xdr:cNvSpPr>
          <a:spLocks/>
        </xdr:cNvSpPr>
      </xdr:nvSpPr>
      <xdr:spPr>
        <a:xfrm>
          <a:off x="6896100" y="11410950"/>
          <a:ext cx="1466850" cy="771525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MENU PRINCIPAL</a:t>
          </a:r>
        </a:p>
      </xdr:txBody>
    </xdr:sp>
    <xdr:clientData/>
  </xdr:twoCellAnchor>
  <xdr:twoCellAnchor>
    <xdr:from>
      <xdr:col>75</xdr:col>
      <xdr:colOff>0</xdr:colOff>
      <xdr:row>24</xdr:row>
      <xdr:rowOff>123825</xdr:rowOff>
    </xdr:from>
    <xdr:to>
      <xdr:col>117</xdr:col>
      <xdr:colOff>19050</xdr:colOff>
      <xdr:row>68</xdr:row>
      <xdr:rowOff>28575</xdr:rowOff>
    </xdr:to>
    <xdr:grpSp>
      <xdr:nvGrpSpPr>
        <xdr:cNvPr id="8" name="Grupo 18"/>
        <xdr:cNvGrpSpPr>
          <a:grpSpLocks/>
        </xdr:cNvGrpSpPr>
      </xdr:nvGrpSpPr>
      <xdr:grpSpPr>
        <a:xfrm>
          <a:off x="6829425" y="3933825"/>
          <a:ext cx="3981450" cy="6629400"/>
          <a:chOff x="6829425" y="4362450"/>
          <a:chExt cx="3986212" cy="6629400"/>
        </a:xfrm>
        <a:solidFill>
          <a:srgbClr val="FFFFFF"/>
        </a:solidFill>
      </xdr:grpSpPr>
      <xdr:sp>
        <xdr:nvSpPr>
          <xdr:cNvPr id="9" name="Pentágono 7"/>
          <xdr:cNvSpPr>
            <a:spLocks/>
          </xdr:cNvSpPr>
        </xdr:nvSpPr>
        <xdr:spPr>
          <a:xfrm rot="5400000" flipV="1">
            <a:off x="4492509" y="7082161"/>
            <a:ext cx="6324125" cy="1494930"/>
          </a:xfrm>
          <a:prstGeom prst="homePlate">
            <a:avLst>
              <a:gd name="adj" fmla="val 38175"/>
            </a:avLst>
          </a:prstGeom>
          <a:gradFill rotWithShape="1">
            <a:gsLst>
              <a:gs pos="0">
                <a:srgbClr val="9B2D2A"/>
              </a:gs>
              <a:gs pos="80000">
                <a:srgbClr val="CB3D3A"/>
              </a:gs>
              <a:gs pos="100000">
                <a:srgbClr val="CE3B37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Pentágono 9"/>
          <xdr:cNvSpPr>
            <a:spLocks/>
          </xdr:cNvSpPr>
        </xdr:nvSpPr>
        <xdr:spPr>
          <a:xfrm rot="5400000" flipV="1">
            <a:off x="7100487" y="4168541"/>
            <a:ext cx="1105177" cy="1494930"/>
          </a:xfrm>
          <a:prstGeom prst="homePlate">
            <a:avLst>
              <a:gd name="adj" fmla="val 0"/>
            </a:avLst>
          </a:prstGeom>
          <a:solidFill>
            <a:srgbClr val="D99694"/>
          </a:soli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CaixaDeTexto 8"/>
          <xdr:cNvSpPr txBox="1">
            <a:spLocks noChangeArrowheads="1"/>
          </xdr:cNvSpPr>
        </xdr:nvSpPr>
        <xdr:spPr>
          <a:xfrm>
            <a:off x="6829425" y="4466863"/>
            <a:ext cx="1600464" cy="38864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  <a:latin typeface="Calibri"/>
                <a:ea typeface="Calibri"/>
                <a:cs typeface="Calibri"/>
              </a:rPr>
              <a:t>ANÁLISE
</a:t>
            </a:r>
            <a:r>
              <a:rPr lang="en-US" cap="none" sz="1800" b="1" i="0" u="none" baseline="0">
                <a:solidFill>
                  <a:srgbClr val="800000"/>
                </a:solidFill>
                <a:latin typeface="Calibri"/>
                <a:ea typeface="Calibri"/>
                <a:cs typeface="Calibri"/>
              </a:rPr>
              <a:t>FINAL
</a:t>
            </a: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
</a:t>
            </a: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Confira o impacto financeiro separado por credenciadora</a:t>
            </a:r>
          </a:p>
        </xdr:txBody>
      </xdr:sp>
      <xdr:sp>
        <xdr:nvSpPr>
          <xdr:cNvPr id="12" name="Pentágono 11"/>
          <xdr:cNvSpPr>
            <a:spLocks/>
          </xdr:cNvSpPr>
        </xdr:nvSpPr>
        <xdr:spPr>
          <a:xfrm rot="10800000" flipV="1">
            <a:off x="7038701" y="9543326"/>
            <a:ext cx="609890" cy="1219810"/>
          </a:xfrm>
          <a:prstGeom prst="homePlate">
            <a:avLst>
              <a:gd name="adj" fmla="val -50000"/>
            </a:avLst>
          </a:prstGeom>
          <a:solidFill>
            <a:srgbClr val="D99694"/>
          </a:soli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83</xdr:col>
      <xdr:colOff>76200</xdr:colOff>
      <xdr:row>67</xdr:row>
      <xdr:rowOff>171450</xdr:rowOff>
    </xdr:from>
    <xdr:to>
      <xdr:col>92</xdr:col>
      <xdr:colOff>19050</xdr:colOff>
      <xdr:row>72</xdr:row>
      <xdr:rowOff>161925</xdr:rowOff>
    </xdr:to>
    <xdr:pic macro="[0]!Imprimir">
      <xdr:nvPicPr>
        <xdr:cNvPr id="13" name="Imagem 19" descr="1362711576_print_printer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9525" y="1051560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brae.com.br/customizado/uasf/resolveuid/0274defe-d842-409e-9b3d-8816b1fd251c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B2:BK50"/>
  <sheetViews>
    <sheetView showRowColHeaders="0" tabSelected="1" workbookViewId="0" topLeftCell="A1">
      <selection activeCell="S17" sqref="S17:BD17"/>
    </sheetView>
  </sheetViews>
  <sheetFormatPr defaultColWidth="1.421875" defaultRowHeight="15"/>
  <cols>
    <col min="1" max="45" width="1.421875" style="1" customWidth="1"/>
    <col min="46" max="46" width="0.13671875" style="1" customWidth="1"/>
    <col min="47" max="16384" width="1.421875" style="1" customWidth="1"/>
  </cols>
  <sheetData>
    <row r="1" ht="4.5" customHeight="1" thickBot="1"/>
    <row r="2" spans="2:63" ht="24" customHeight="1">
      <c r="B2" s="125" t="s">
        <v>103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7"/>
    </row>
    <row r="3" spans="2:63" ht="24" customHeight="1" thickBo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30"/>
    </row>
    <row r="4" spans="2:63" ht="15" customHeight="1">
      <c r="B4" s="131" t="s">
        <v>82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3"/>
    </row>
    <row r="5" spans="2:63" ht="19.5" customHeight="1">
      <c r="B5" s="134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6"/>
    </row>
    <row r="6" spans="2:63" ht="2.25" customHeight="1">
      <c r="B6" s="96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8"/>
    </row>
    <row r="7" spans="2:63" ht="15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4"/>
    </row>
    <row r="8" spans="2:63" ht="15"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4"/>
    </row>
    <row r="9" spans="2:63" ht="15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4"/>
    </row>
    <row r="10" spans="2:63" ht="15"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4"/>
    </row>
    <row r="11" spans="2:63" ht="15"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4"/>
    </row>
    <row r="12" spans="2:63" ht="15"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4"/>
    </row>
    <row r="13" spans="2:63" ht="15"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4"/>
    </row>
    <row r="14" spans="2:63" ht="15"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4"/>
    </row>
    <row r="15" spans="2:63" ht="15.75" thickBot="1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4"/>
    </row>
    <row r="16" spans="2:63" ht="24" customHeight="1">
      <c r="B16" s="2"/>
      <c r="C16" s="3"/>
      <c r="D16" s="3"/>
      <c r="E16" s="139" t="s">
        <v>72</v>
      </c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1"/>
      <c r="S16" s="142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4"/>
      <c r="BE16" s="3"/>
      <c r="BF16" s="3"/>
      <c r="BG16" s="3"/>
      <c r="BH16" s="3"/>
      <c r="BI16" s="3"/>
      <c r="BJ16" s="3"/>
      <c r="BK16" s="4"/>
    </row>
    <row r="17" spans="2:63" ht="24" customHeight="1" thickBot="1">
      <c r="B17" s="2"/>
      <c r="C17" s="3"/>
      <c r="D17" s="3"/>
      <c r="E17" s="145" t="s">
        <v>73</v>
      </c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7"/>
      <c r="S17" s="148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50"/>
      <c r="BE17" s="3"/>
      <c r="BF17" s="3"/>
      <c r="BG17" s="3"/>
      <c r="BH17" s="3"/>
      <c r="BI17" s="3"/>
      <c r="BJ17" s="3"/>
      <c r="BK17" s="4"/>
    </row>
    <row r="18" spans="2:63" ht="15"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4"/>
    </row>
    <row r="19" spans="2:63" ht="15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4"/>
    </row>
    <row r="20" spans="2:63" ht="15.75" thickBot="1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2"/>
    </row>
    <row r="21" ht="15"/>
    <row r="22" spans="3:62" ht="15">
      <c r="C22" s="137" t="s">
        <v>106</v>
      </c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</row>
    <row r="23" spans="3:62" ht="15.75">
      <c r="C23" s="124" t="s">
        <v>105</v>
      </c>
      <c r="D23" s="123" t="s">
        <v>104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51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3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</row>
    <row r="24" spans="3:62" ht="15.75">
      <c r="C24" s="124" t="s">
        <v>105</v>
      </c>
      <c r="D24" s="123" t="s">
        <v>107</v>
      </c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</row>
    <row r="25" spans="3:62" ht="15"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</row>
    <row r="26" spans="3:62" ht="15"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</row>
    <row r="27" spans="3:62" ht="15"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</row>
    <row r="28" spans="3:62" ht="15"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</row>
    <row r="29" spans="3:62" ht="15.75">
      <c r="C29" s="124" t="s">
        <v>105</v>
      </c>
      <c r="D29" s="123" t="s">
        <v>108</v>
      </c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54" t="s">
        <v>109</v>
      </c>
      <c r="AR29" s="155"/>
      <c r="AS29" s="155"/>
      <c r="AT29" s="155"/>
      <c r="AU29" s="155"/>
      <c r="AV29" s="155"/>
      <c r="AW29" s="155"/>
      <c r="AX29" s="155"/>
      <c r="AY29" s="155"/>
      <c r="AZ29" s="156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</row>
    <row r="30" spans="3:62" ht="15"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</row>
    <row r="31" spans="3:62" ht="15"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</row>
    <row r="32" spans="3:62" ht="15"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</row>
    <row r="33" ht="15"/>
    <row r="34" ht="15"/>
    <row r="50" spans="3:62" ht="15">
      <c r="C50" s="157" t="s">
        <v>102</v>
      </c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</row>
  </sheetData>
  <sheetProtection password="BC31" sheet="1" objects="1" scenarios="1" formatCells="0" selectLockedCells="1"/>
  <mergeCells count="17">
    <mergeCell ref="C30:BJ30"/>
    <mergeCell ref="C31:BJ31"/>
    <mergeCell ref="C32:BJ32"/>
    <mergeCell ref="AO23:AZ23"/>
    <mergeCell ref="AQ29:AZ29"/>
    <mergeCell ref="C50:BJ50"/>
    <mergeCell ref="C28:BJ28"/>
    <mergeCell ref="B2:BK3"/>
    <mergeCell ref="B4:BK5"/>
    <mergeCell ref="C22:BJ22"/>
    <mergeCell ref="C25:BJ25"/>
    <mergeCell ref="C26:BJ26"/>
    <mergeCell ref="C27:BJ27"/>
    <mergeCell ref="E16:R16"/>
    <mergeCell ref="S16:BD16"/>
    <mergeCell ref="E17:R17"/>
    <mergeCell ref="S17:BD17"/>
  </mergeCells>
  <conditionalFormatting sqref="S16:BD17">
    <cfRule type="containsBlanks" priority="2" dxfId="0" stopIfTrue="1">
      <formula>LEN(TRIM(S16))=0</formula>
    </cfRule>
  </conditionalFormatting>
  <hyperlinks>
    <hyperlink ref="C50:BJ50" r:id="rId1" display="Clique aqui para acessar o GUIA PARA O EMPRESÁRIO - CARTÕES DE PAGAMENTO"/>
  </hyperlinks>
  <printOptions horizontalCentered="1"/>
  <pageMargins left="0.5118110236220472" right="0.5118110236220472" top="0.4724409448818898" bottom="0.3937007874015748" header="0.31496062992125984" footer="0.31496062992125984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B2:CN101"/>
  <sheetViews>
    <sheetView showGridLines="0" showRowColHeaders="0" zoomScalePageLayoutView="0" workbookViewId="0" topLeftCell="A1">
      <selection activeCell="AG7" sqref="AG7:AU7"/>
    </sheetView>
  </sheetViews>
  <sheetFormatPr defaultColWidth="1.421875" defaultRowHeight="15"/>
  <cols>
    <col min="1" max="1" width="2.8515625" style="5" customWidth="1"/>
    <col min="2" max="3" width="1.421875" style="5" customWidth="1"/>
    <col min="4" max="4" width="2.8515625" style="5" customWidth="1"/>
    <col min="5" max="23" width="1.421875" style="5" customWidth="1"/>
    <col min="24" max="24" width="2.00390625" style="5" bestFit="1" customWidth="1"/>
    <col min="25" max="49" width="1.421875" style="5" customWidth="1"/>
    <col min="50" max="50" width="2.421875" style="5" customWidth="1"/>
    <col min="51" max="51" width="1.421875" style="5" customWidth="1"/>
    <col min="52" max="52" width="1.28515625" style="5" customWidth="1"/>
    <col min="53" max="109" width="1.421875" style="5" customWidth="1"/>
    <col min="110" max="110" width="2.00390625" style="5" bestFit="1" customWidth="1"/>
    <col min="111" max="16384" width="1.421875" style="5" customWidth="1"/>
  </cols>
  <sheetData>
    <row r="1" ht="4.5" customHeight="1" thickBot="1"/>
    <row r="2" spans="2:92" ht="16.5" customHeight="1">
      <c r="B2" s="418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20"/>
      <c r="N2" s="412" t="s">
        <v>71</v>
      </c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3"/>
      <c r="AM2" s="413"/>
      <c r="AN2" s="413"/>
      <c r="AO2" s="413"/>
      <c r="AP2" s="413"/>
      <c r="AQ2" s="413"/>
      <c r="AR2" s="413"/>
      <c r="AS2" s="413"/>
      <c r="AT2" s="413"/>
      <c r="AU2" s="413"/>
      <c r="AV2" s="413"/>
      <c r="AW2" s="413"/>
      <c r="AX2" s="413"/>
      <c r="AY2" s="413"/>
      <c r="AZ2" s="413"/>
      <c r="BA2" s="413"/>
      <c r="BB2" s="413"/>
      <c r="BC2" s="413"/>
      <c r="BD2" s="413"/>
      <c r="BE2" s="413"/>
      <c r="BF2" s="413"/>
      <c r="BG2" s="413"/>
      <c r="BH2" s="413"/>
      <c r="BI2" s="413"/>
      <c r="BJ2" s="413"/>
      <c r="BK2" s="413"/>
      <c r="BL2" s="413"/>
      <c r="BM2" s="413"/>
      <c r="BN2" s="413"/>
      <c r="BO2" s="413"/>
      <c r="BP2" s="413"/>
      <c r="BQ2" s="413"/>
      <c r="BR2" s="413"/>
      <c r="BS2" s="413"/>
      <c r="BT2" s="413"/>
      <c r="BU2" s="413"/>
      <c r="BV2" s="413"/>
      <c r="BW2" s="413"/>
      <c r="BX2" s="413"/>
      <c r="BY2" s="413"/>
      <c r="BZ2" s="413"/>
      <c r="CA2" s="413"/>
      <c r="CB2" s="413"/>
      <c r="CC2" s="413"/>
      <c r="CD2" s="413"/>
      <c r="CE2" s="413"/>
      <c r="CF2" s="413"/>
      <c r="CG2" s="413"/>
      <c r="CH2" s="413"/>
      <c r="CI2" s="413"/>
      <c r="CJ2" s="413"/>
      <c r="CK2" s="413"/>
      <c r="CL2" s="413"/>
      <c r="CM2" s="413"/>
      <c r="CN2" s="414"/>
    </row>
    <row r="3" spans="2:92" ht="22.5" customHeight="1" thickBot="1">
      <c r="B3" s="421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3"/>
      <c r="N3" s="415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416"/>
      <c r="AN3" s="416"/>
      <c r="AO3" s="416"/>
      <c r="AP3" s="416"/>
      <c r="AQ3" s="416"/>
      <c r="AR3" s="416"/>
      <c r="AS3" s="416"/>
      <c r="AT3" s="416"/>
      <c r="AU3" s="416"/>
      <c r="AV3" s="416"/>
      <c r="AW3" s="416"/>
      <c r="AX3" s="416"/>
      <c r="AY3" s="416"/>
      <c r="AZ3" s="416"/>
      <c r="BA3" s="416"/>
      <c r="BB3" s="416"/>
      <c r="BC3" s="416"/>
      <c r="BD3" s="416"/>
      <c r="BE3" s="416"/>
      <c r="BF3" s="416"/>
      <c r="BG3" s="416"/>
      <c r="BH3" s="416"/>
      <c r="BI3" s="416"/>
      <c r="BJ3" s="416"/>
      <c r="BK3" s="416"/>
      <c r="BL3" s="416"/>
      <c r="BM3" s="416"/>
      <c r="BN3" s="416"/>
      <c r="BO3" s="416"/>
      <c r="BP3" s="416"/>
      <c r="BQ3" s="416"/>
      <c r="BR3" s="416"/>
      <c r="BS3" s="416"/>
      <c r="BT3" s="416"/>
      <c r="BU3" s="416"/>
      <c r="BV3" s="416"/>
      <c r="BW3" s="416"/>
      <c r="BX3" s="416"/>
      <c r="BY3" s="416"/>
      <c r="BZ3" s="416"/>
      <c r="CA3" s="416"/>
      <c r="CB3" s="416"/>
      <c r="CC3" s="416"/>
      <c r="CD3" s="416"/>
      <c r="CE3" s="416"/>
      <c r="CF3" s="416"/>
      <c r="CG3" s="416"/>
      <c r="CH3" s="416"/>
      <c r="CI3" s="416"/>
      <c r="CJ3" s="416"/>
      <c r="CK3" s="416"/>
      <c r="CL3" s="416"/>
      <c r="CM3" s="416"/>
      <c r="CN3" s="417"/>
    </row>
    <row r="4" ht="3" customHeight="1" thickBot="1"/>
    <row r="5" spans="2:92" ht="16.5" customHeight="1" thickBot="1">
      <c r="B5" s="424" t="s">
        <v>21</v>
      </c>
      <c r="C5" s="424"/>
      <c r="D5" s="424"/>
      <c r="E5" s="424"/>
      <c r="F5" s="424"/>
      <c r="G5" s="424"/>
      <c r="H5" s="392">
        <f>MENU!S16</f>
        <v>0</v>
      </c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2"/>
      <c r="AI5" s="392"/>
      <c r="AJ5" s="392"/>
      <c r="AK5" s="392"/>
      <c r="AL5" s="392"/>
      <c r="AM5" s="392"/>
      <c r="AN5" s="392"/>
      <c r="AO5" s="392"/>
      <c r="AP5" s="392"/>
      <c r="AQ5" s="392"/>
      <c r="AR5" s="392"/>
      <c r="AS5" s="392"/>
      <c r="AT5" s="392"/>
      <c r="AU5" s="100"/>
      <c r="AV5" s="425" t="s">
        <v>22</v>
      </c>
      <c r="AW5" s="425"/>
      <c r="AX5" s="425"/>
      <c r="AY5" s="425"/>
      <c r="AZ5" s="425"/>
      <c r="BA5" s="425"/>
      <c r="BB5" s="425"/>
      <c r="BC5" s="392">
        <f>MENU!S17</f>
        <v>0</v>
      </c>
      <c r="BD5" s="392"/>
      <c r="BE5" s="392"/>
      <c r="BF5" s="392"/>
      <c r="BG5" s="392"/>
      <c r="BH5" s="392"/>
      <c r="BI5" s="392"/>
      <c r="BJ5" s="392"/>
      <c r="BK5" s="392"/>
      <c r="BL5" s="392"/>
      <c r="BM5" s="392"/>
      <c r="BN5" s="392"/>
      <c r="BO5" s="392"/>
      <c r="BP5" s="392"/>
      <c r="BQ5" s="392"/>
      <c r="BR5" s="392"/>
      <c r="BS5" s="392"/>
      <c r="BT5" s="392"/>
      <c r="BU5" s="392"/>
      <c r="BV5" s="392"/>
      <c r="BW5" s="100"/>
      <c r="BX5" s="425" t="s">
        <v>23</v>
      </c>
      <c r="BY5" s="425"/>
      <c r="BZ5" s="425"/>
      <c r="CA5" s="425"/>
      <c r="CB5" s="426">
        <f ca="1">TODAY()</f>
        <v>41360</v>
      </c>
      <c r="CC5" s="426"/>
      <c r="CD5" s="426"/>
      <c r="CE5" s="426"/>
      <c r="CF5" s="426"/>
      <c r="CG5" s="426"/>
      <c r="CH5" s="426"/>
      <c r="CI5" s="426"/>
      <c r="CJ5" s="426"/>
      <c r="CK5" s="426"/>
      <c r="CL5" s="426"/>
      <c r="CM5" s="426"/>
      <c r="CN5" s="426"/>
    </row>
    <row r="6" ht="12" customHeight="1" thickBot="1"/>
    <row r="7" spans="2:92" ht="27.75" customHeight="1" thickBot="1" thickTop="1"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4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6"/>
      <c r="AV7" s="167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9"/>
      <c r="BK7" s="170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2"/>
      <c r="BZ7" s="178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80"/>
    </row>
    <row r="8" spans="2:92" ht="15.75" customHeight="1" hidden="1"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</row>
    <row r="9" spans="2:92" ht="15.75" customHeight="1" hidden="1"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2">
        <f>2ºPasso!AQ24*B16*AG8</f>
        <v>0</v>
      </c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3">
        <f>2ºPasso!AQ24*AV16*AV8</f>
        <v>0</v>
      </c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4">
        <f>2ºPasso!AQ24*B55*BK8</f>
        <v>0</v>
      </c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5">
        <f>2ºPasso!AQ24*AV55*BZ8</f>
        <v>0</v>
      </c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</row>
    <row r="10" ht="9.75" customHeight="1" thickTop="1"/>
    <row r="11" ht="5.25" customHeight="1" thickBot="1"/>
    <row r="12" spans="2:92" ht="24" customHeight="1">
      <c r="B12" s="449">
        <f>UPPER(AG7)</f>
      </c>
      <c r="C12" s="450"/>
      <c r="D12" s="450"/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450"/>
      <c r="R12" s="450"/>
      <c r="S12" s="450"/>
      <c r="T12" s="450"/>
      <c r="U12" s="450"/>
      <c r="V12" s="450"/>
      <c r="W12" s="450"/>
      <c r="X12" s="450"/>
      <c r="Y12" s="450"/>
      <c r="Z12" s="450"/>
      <c r="AA12" s="450"/>
      <c r="AB12" s="450"/>
      <c r="AC12" s="450"/>
      <c r="AD12" s="450"/>
      <c r="AE12" s="450"/>
      <c r="AF12" s="450"/>
      <c r="AG12" s="450"/>
      <c r="AH12" s="450"/>
      <c r="AI12" s="450"/>
      <c r="AJ12" s="450"/>
      <c r="AK12" s="450"/>
      <c r="AL12" s="450"/>
      <c r="AM12" s="450"/>
      <c r="AN12" s="450"/>
      <c r="AO12" s="450"/>
      <c r="AP12" s="450"/>
      <c r="AQ12" s="450"/>
      <c r="AR12" s="450"/>
      <c r="AS12" s="450"/>
      <c r="AT12" s="451"/>
      <c r="AV12" s="398">
        <f>UPPER(AV7)</f>
      </c>
      <c r="AW12" s="399"/>
      <c r="AX12" s="399"/>
      <c r="AY12" s="399"/>
      <c r="AZ12" s="399"/>
      <c r="BA12" s="399"/>
      <c r="BB12" s="399"/>
      <c r="BC12" s="399"/>
      <c r="BD12" s="399"/>
      <c r="BE12" s="399"/>
      <c r="BF12" s="399"/>
      <c r="BG12" s="399"/>
      <c r="BH12" s="399"/>
      <c r="BI12" s="399"/>
      <c r="BJ12" s="399"/>
      <c r="BK12" s="399"/>
      <c r="BL12" s="399"/>
      <c r="BM12" s="399"/>
      <c r="BN12" s="399"/>
      <c r="BO12" s="399"/>
      <c r="BP12" s="399"/>
      <c r="BQ12" s="399"/>
      <c r="BR12" s="399"/>
      <c r="BS12" s="399"/>
      <c r="BT12" s="399"/>
      <c r="BU12" s="399"/>
      <c r="BV12" s="399"/>
      <c r="BW12" s="399"/>
      <c r="BX12" s="399"/>
      <c r="BY12" s="399"/>
      <c r="BZ12" s="399"/>
      <c r="CA12" s="399"/>
      <c r="CB12" s="399"/>
      <c r="CC12" s="399"/>
      <c r="CD12" s="399"/>
      <c r="CE12" s="399"/>
      <c r="CF12" s="399"/>
      <c r="CG12" s="399"/>
      <c r="CH12" s="399"/>
      <c r="CI12" s="399"/>
      <c r="CJ12" s="399"/>
      <c r="CK12" s="399"/>
      <c r="CL12" s="399"/>
      <c r="CM12" s="399"/>
      <c r="CN12" s="400"/>
    </row>
    <row r="13" spans="2:92" ht="3" customHeight="1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8"/>
      <c r="AV13" s="9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10"/>
    </row>
    <row r="14" spans="2:92" ht="13.5" customHeight="1">
      <c r="B14" s="393" t="s">
        <v>0</v>
      </c>
      <c r="C14" s="394"/>
      <c r="D14" s="394"/>
      <c r="E14" s="394"/>
      <c r="F14" s="395"/>
      <c r="G14" s="396" t="s">
        <v>17</v>
      </c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/>
      <c r="AI14" s="394"/>
      <c r="AJ14" s="394"/>
      <c r="AK14" s="394"/>
      <c r="AL14" s="394"/>
      <c r="AM14" s="394"/>
      <c r="AN14" s="394"/>
      <c r="AO14" s="394"/>
      <c r="AP14" s="394"/>
      <c r="AQ14" s="394"/>
      <c r="AR14" s="394"/>
      <c r="AS14" s="394"/>
      <c r="AT14" s="397"/>
      <c r="AV14" s="401" t="s">
        <v>0</v>
      </c>
      <c r="AW14" s="402"/>
      <c r="AX14" s="402"/>
      <c r="AY14" s="402"/>
      <c r="AZ14" s="402"/>
      <c r="BA14" s="403" t="s">
        <v>17</v>
      </c>
      <c r="BB14" s="402"/>
      <c r="BC14" s="402"/>
      <c r="BD14" s="402"/>
      <c r="BE14" s="402"/>
      <c r="BF14" s="402"/>
      <c r="BG14" s="402"/>
      <c r="BH14" s="402"/>
      <c r="BI14" s="402"/>
      <c r="BJ14" s="402"/>
      <c r="BK14" s="402"/>
      <c r="BL14" s="402"/>
      <c r="BM14" s="402"/>
      <c r="BN14" s="402"/>
      <c r="BO14" s="402"/>
      <c r="BP14" s="402"/>
      <c r="BQ14" s="402"/>
      <c r="BR14" s="402"/>
      <c r="BS14" s="402"/>
      <c r="BT14" s="402"/>
      <c r="BU14" s="402"/>
      <c r="BV14" s="402"/>
      <c r="BW14" s="402"/>
      <c r="BX14" s="402"/>
      <c r="BY14" s="402"/>
      <c r="BZ14" s="402"/>
      <c r="CA14" s="402"/>
      <c r="CB14" s="402"/>
      <c r="CC14" s="402"/>
      <c r="CD14" s="402"/>
      <c r="CE14" s="402"/>
      <c r="CF14" s="402"/>
      <c r="CG14" s="402"/>
      <c r="CH14" s="402"/>
      <c r="CI14" s="402"/>
      <c r="CJ14" s="402"/>
      <c r="CK14" s="402"/>
      <c r="CL14" s="402"/>
      <c r="CM14" s="402"/>
      <c r="CN14" s="404"/>
    </row>
    <row r="15" spans="2:92" ht="3" customHeight="1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8"/>
      <c r="AV15" s="9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10"/>
    </row>
    <row r="16" spans="2:92" ht="12.75">
      <c r="B16" s="452">
        <f>B18+B22+B26+B30</f>
        <v>0</v>
      </c>
      <c r="C16" s="453"/>
      <c r="D16" s="453"/>
      <c r="E16" s="453"/>
      <c r="F16" s="453"/>
      <c r="G16" s="380" t="s">
        <v>36</v>
      </c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0"/>
      <c r="X16" s="380"/>
      <c r="Y16" s="380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0"/>
      <c r="AK16" s="380"/>
      <c r="AL16" s="380"/>
      <c r="AM16" s="380"/>
      <c r="AN16" s="380"/>
      <c r="AO16" s="380"/>
      <c r="AP16" s="380"/>
      <c r="AQ16" s="380"/>
      <c r="AR16" s="380"/>
      <c r="AS16" s="380"/>
      <c r="AT16" s="381"/>
      <c r="AV16" s="369">
        <f>_xlfn.IFERROR(AV18+AV22+AV26+AV30,0)</f>
        <v>0</v>
      </c>
      <c r="AW16" s="370"/>
      <c r="AX16" s="370"/>
      <c r="AY16" s="370"/>
      <c r="AZ16" s="370"/>
      <c r="BA16" s="371" t="s">
        <v>36</v>
      </c>
      <c r="BB16" s="371"/>
      <c r="BC16" s="371"/>
      <c r="BD16" s="371"/>
      <c r="BE16" s="371"/>
      <c r="BF16" s="371"/>
      <c r="BG16" s="371"/>
      <c r="BH16" s="371"/>
      <c r="BI16" s="371"/>
      <c r="BJ16" s="371"/>
      <c r="BK16" s="371"/>
      <c r="BL16" s="371"/>
      <c r="BM16" s="371"/>
      <c r="BN16" s="371"/>
      <c r="BO16" s="371"/>
      <c r="BP16" s="371"/>
      <c r="BQ16" s="371"/>
      <c r="BR16" s="371"/>
      <c r="BS16" s="371"/>
      <c r="BT16" s="371"/>
      <c r="BU16" s="371"/>
      <c r="BV16" s="371"/>
      <c r="BW16" s="371"/>
      <c r="BX16" s="371"/>
      <c r="BY16" s="371"/>
      <c r="BZ16" s="371"/>
      <c r="CA16" s="371"/>
      <c r="CB16" s="371"/>
      <c r="CC16" s="371"/>
      <c r="CD16" s="371"/>
      <c r="CE16" s="371"/>
      <c r="CF16" s="371"/>
      <c r="CG16" s="371"/>
      <c r="CH16" s="371"/>
      <c r="CI16" s="371"/>
      <c r="CJ16" s="371"/>
      <c r="CK16" s="371"/>
      <c r="CL16" s="371"/>
      <c r="CM16" s="371"/>
      <c r="CN16" s="372"/>
    </row>
    <row r="17" spans="2:92" ht="3" customHeight="1">
      <c r="B17" s="244"/>
      <c r="C17" s="245"/>
      <c r="D17" s="245"/>
      <c r="E17" s="245"/>
      <c r="F17" s="245"/>
      <c r="G17" s="382"/>
      <c r="H17" s="382"/>
      <c r="I17" s="382"/>
      <c r="J17" s="382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2"/>
      <c r="Y17" s="382"/>
      <c r="Z17" s="382"/>
      <c r="AA17" s="382"/>
      <c r="AB17" s="382"/>
      <c r="AC17" s="382"/>
      <c r="AD17" s="382"/>
      <c r="AE17" s="382"/>
      <c r="AF17" s="382"/>
      <c r="AG17" s="382"/>
      <c r="AH17" s="382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3"/>
      <c r="AV17" s="229"/>
      <c r="AW17" s="230"/>
      <c r="AX17" s="230"/>
      <c r="AY17" s="230"/>
      <c r="AZ17" s="230"/>
      <c r="BA17" s="358"/>
      <c r="BB17" s="358"/>
      <c r="BC17" s="358"/>
      <c r="BD17" s="358"/>
      <c r="BE17" s="358"/>
      <c r="BF17" s="358"/>
      <c r="BG17" s="358"/>
      <c r="BH17" s="358"/>
      <c r="BI17" s="358"/>
      <c r="BJ17" s="358"/>
      <c r="BK17" s="358"/>
      <c r="BL17" s="358"/>
      <c r="BM17" s="358"/>
      <c r="BN17" s="358"/>
      <c r="BO17" s="358"/>
      <c r="BP17" s="358"/>
      <c r="BQ17" s="358"/>
      <c r="BR17" s="358"/>
      <c r="BS17" s="358"/>
      <c r="BT17" s="358"/>
      <c r="BU17" s="358"/>
      <c r="BV17" s="358"/>
      <c r="BW17" s="358"/>
      <c r="BX17" s="358"/>
      <c r="BY17" s="358"/>
      <c r="BZ17" s="358"/>
      <c r="CA17" s="358"/>
      <c r="CB17" s="358"/>
      <c r="CC17" s="358"/>
      <c r="CD17" s="358"/>
      <c r="CE17" s="358"/>
      <c r="CF17" s="358"/>
      <c r="CG17" s="358"/>
      <c r="CH17" s="358"/>
      <c r="CI17" s="358"/>
      <c r="CJ17" s="358"/>
      <c r="CK17" s="358"/>
      <c r="CL17" s="358"/>
      <c r="CM17" s="358"/>
      <c r="CN17" s="359"/>
    </row>
    <row r="18" spans="2:92" ht="12.75">
      <c r="B18" s="388"/>
      <c r="C18" s="389"/>
      <c r="D18" s="389"/>
      <c r="E18" s="389"/>
      <c r="F18" s="389"/>
      <c r="G18" s="375" t="s">
        <v>37</v>
      </c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75"/>
      <c r="U18" s="375"/>
      <c r="V18" s="375"/>
      <c r="W18" s="375"/>
      <c r="X18" s="375"/>
      <c r="Y18" s="375"/>
      <c r="Z18" s="375"/>
      <c r="AA18" s="375"/>
      <c r="AB18" s="375"/>
      <c r="AC18" s="375"/>
      <c r="AD18" s="375"/>
      <c r="AE18" s="375"/>
      <c r="AF18" s="375"/>
      <c r="AG18" s="375"/>
      <c r="AH18" s="375"/>
      <c r="AI18" s="375"/>
      <c r="AJ18" s="375"/>
      <c r="AK18" s="375"/>
      <c r="AL18" s="375"/>
      <c r="AM18" s="375"/>
      <c r="AN18" s="375"/>
      <c r="AO18" s="375"/>
      <c r="AP18" s="375"/>
      <c r="AQ18" s="375"/>
      <c r="AR18" s="375"/>
      <c r="AS18" s="375"/>
      <c r="AT18" s="376"/>
      <c r="AV18" s="364" t="str">
        <f>IF($AV$20=0," ",B18)</f>
        <v> </v>
      </c>
      <c r="AW18" s="365"/>
      <c r="AX18" s="365"/>
      <c r="AY18" s="365"/>
      <c r="AZ18" s="365"/>
      <c r="BA18" s="362" t="s">
        <v>37</v>
      </c>
      <c r="BB18" s="362"/>
      <c r="BC18" s="362"/>
      <c r="BD18" s="362"/>
      <c r="BE18" s="362"/>
      <c r="BF18" s="362"/>
      <c r="BG18" s="362"/>
      <c r="BH18" s="362"/>
      <c r="BI18" s="362"/>
      <c r="BJ18" s="362"/>
      <c r="BK18" s="362"/>
      <c r="BL18" s="362"/>
      <c r="BM18" s="362"/>
      <c r="BN18" s="362"/>
      <c r="BO18" s="362"/>
      <c r="BP18" s="362"/>
      <c r="BQ18" s="362"/>
      <c r="BR18" s="362"/>
      <c r="BS18" s="362"/>
      <c r="BT18" s="362"/>
      <c r="BU18" s="362"/>
      <c r="BV18" s="362"/>
      <c r="BW18" s="362"/>
      <c r="BX18" s="362"/>
      <c r="BY18" s="362"/>
      <c r="BZ18" s="362"/>
      <c r="CA18" s="362"/>
      <c r="CB18" s="362"/>
      <c r="CC18" s="362"/>
      <c r="CD18" s="362"/>
      <c r="CE18" s="362"/>
      <c r="CF18" s="362"/>
      <c r="CG18" s="362"/>
      <c r="CH18" s="362"/>
      <c r="CI18" s="362"/>
      <c r="CJ18" s="362"/>
      <c r="CK18" s="362"/>
      <c r="CL18" s="362"/>
      <c r="CM18" s="362"/>
      <c r="CN18" s="363"/>
    </row>
    <row r="19" spans="2:92" ht="3" customHeight="1">
      <c r="B19" s="244"/>
      <c r="C19" s="245"/>
      <c r="D19" s="245"/>
      <c r="E19" s="245"/>
      <c r="F19" s="245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2"/>
      <c r="AC19" s="382"/>
      <c r="AD19" s="382"/>
      <c r="AE19" s="382"/>
      <c r="AF19" s="382"/>
      <c r="AG19" s="382"/>
      <c r="AH19" s="382"/>
      <c r="AI19" s="382"/>
      <c r="AJ19" s="382"/>
      <c r="AK19" s="382"/>
      <c r="AL19" s="382"/>
      <c r="AM19" s="382"/>
      <c r="AN19" s="382"/>
      <c r="AO19" s="382"/>
      <c r="AP19" s="382"/>
      <c r="AQ19" s="382"/>
      <c r="AR19" s="382"/>
      <c r="AS19" s="382"/>
      <c r="AT19" s="383"/>
      <c r="AV19" s="229"/>
      <c r="AW19" s="230"/>
      <c r="AX19" s="230"/>
      <c r="AY19" s="230"/>
      <c r="AZ19" s="230"/>
      <c r="BA19" s="358"/>
      <c r="BB19" s="358"/>
      <c r="BC19" s="358"/>
      <c r="BD19" s="358"/>
      <c r="BE19" s="358"/>
      <c r="BF19" s="358"/>
      <c r="BG19" s="358"/>
      <c r="BH19" s="358"/>
      <c r="BI19" s="358"/>
      <c r="BJ19" s="358"/>
      <c r="BK19" s="358"/>
      <c r="BL19" s="358"/>
      <c r="BM19" s="358"/>
      <c r="BN19" s="358"/>
      <c r="BO19" s="358"/>
      <c r="BP19" s="358"/>
      <c r="BQ19" s="358"/>
      <c r="BR19" s="358"/>
      <c r="BS19" s="358"/>
      <c r="BT19" s="358"/>
      <c r="BU19" s="358"/>
      <c r="BV19" s="358"/>
      <c r="BW19" s="358"/>
      <c r="BX19" s="358"/>
      <c r="BY19" s="358"/>
      <c r="BZ19" s="358"/>
      <c r="CA19" s="358"/>
      <c r="CB19" s="358"/>
      <c r="CC19" s="358"/>
      <c r="CD19" s="358"/>
      <c r="CE19" s="358"/>
      <c r="CF19" s="358"/>
      <c r="CG19" s="358"/>
      <c r="CH19" s="358"/>
      <c r="CI19" s="358"/>
      <c r="CJ19" s="358"/>
      <c r="CK19" s="358"/>
      <c r="CL19" s="358"/>
      <c r="CM19" s="358"/>
      <c r="CN19" s="359"/>
    </row>
    <row r="20" spans="2:92" ht="12.75">
      <c r="B20" s="388"/>
      <c r="C20" s="389"/>
      <c r="D20" s="389"/>
      <c r="E20" s="389"/>
      <c r="F20" s="389"/>
      <c r="G20" s="375" t="s">
        <v>38</v>
      </c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  <c r="AI20" s="375"/>
      <c r="AJ20" s="375"/>
      <c r="AK20" s="375"/>
      <c r="AL20" s="375"/>
      <c r="AM20" s="375"/>
      <c r="AN20" s="375"/>
      <c r="AO20" s="375"/>
      <c r="AP20" s="375"/>
      <c r="AQ20" s="375"/>
      <c r="AR20" s="375"/>
      <c r="AS20" s="375"/>
      <c r="AT20" s="376"/>
      <c r="AV20" s="360"/>
      <c r="AW20" s="361"/>
      <c r="AX20" s="361"/>
      <c r="AY20" s="361"/>
      <c r="AZ20" s="361"/>
      <c r="BA20" s="362" t="s">
        <v>38</v>
      </c>
      <c r="BB20" s="362"/>
      <c r="BC20" s="362"/>
      <c r="BD20" s="362"/>
      <c r="BE20" s="362"/>
      <c r="BF20" s="362"/>
      <c r="BG20" s="362"/>
      <c r="BH20" s="362"/>
      <c r="BI20" s="362"/>
      <c r="BJ20" s="362"/>
      <c r="BK20" s="362"/>
      <c r="BL20" s="362"/>
      <c r="BM20" s="362"/>
      <c r="BN20" s="362"/>
      <c r="BO20" s="362"/>
      <c r="BP20" s="362"/>
      <c r="BQ20" s="362"/>
      <c r="BR20" s="362"/>
      <c r="BS20" s="362"/>
      <c r="BT20" s="362"/>
      <c r="BU20" s="362"/>
      <c r="BV20" s="362"/>
      <c r="BW20" s="362"/>
      <c r="BX20" s="362"/>
      <c r="BY20" s="362"/>
      <c r="BZ20" s="362"/>
      <c r="CA20" s="362"/>
      <c r="CB20" s="362"/>
      <c r="CC20" s="362"/>
      <c r="CD20" s="362"/>
      <c r="CE20" s="362"/>
      <c r="CF20" s="362"/>
      <c r="CG20" s="362"/>
      <c r="CH20" s="362"/>
      <c r="CI20" s="362"/>
      <c r="CJ20" s="362"/>
      <c r="CK20" s="362"/>
      <c r="CL20" s="362"/>
      <c r="CM20" s="362"/>
      <c r="CN20" s="363"/>
    </row>
    <row r="21" spans="2:92" ht="3" customHeight="1">
      <c r="B21" s="244"/>
      <c r="C21" s="245"/>
      <c r="D21" s="245"/>
      <c r="E21" s="245"/>
      <c r="F21" s="245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2"/>
      <c r="AC21" s="382"/>
      <c r="AD21" s="382"/>
      <c r="AE21" s="382"/>
      <c r="AF21" s="382"/>
      <c r="AG21" s="382"/>
      <c r="AH21" s="382"/>
      <c r="AI21" s="382"/>
      <c r="AJ21" s="382"/>
      <c r="AK21" s="382"/>
      <c r="AL21" s="382"/>
      <c r="AM21" s="382"/>
      <c r="AN21" s="382"/>
      <c r="AO21" s="382"/>
      <c r="AP21" s="382"/>
      <c r="AQ21" s="382"/>
      <c r="AR21" s="382"/>
      <c r="AS21" s="382"/>
      <c r="AT21" s="383"/>
      <c r="AV21" s="229"/>
      <c r="AW21" s="230"/>
      <c r="AX21" s="230"/>
      <c r="AY21" s="230"/>
      <c r="AZ21" s="230"/>
      <c r="BA21" s="358"/>
      <c r="BB21" s="358"/>
      <c r="BC21" s="358"/>
      <c r="BD21" s="358"/>
      <c r="BE21" s="358"/>
      <c r="BF21" s="358"/>
      <c r="BG21" s="358"/>
      <c r="BH21" s="358"/>
      <c r="BI21" s="358"/>
      <c r="BJ21" s="358"/>
      <c r="BK21" s="358"/>
      <c r="BL21" s="358"/>
      <c r="BM21" s="358"/>
      <c r="BN21" s="358"/>
      <c r="BO21" s="358"/>
      <c r="BP21" s="358"/>
      <c r="BQ21" s="358"/>
      <c r="BR21" s="358"/>
      <c r="BS21" s="358"/>
      <c r="BT21" s="358"/>
      <c r="BU21" s="358"/>
      <c r="BV21" s="358"/>
      <c r="BW21" s="358"/>
      <c r="BX21" s="358"/>
      <c r="BY21" s="358"/>
      <c r="BZ21" s="358"/>
      <c r="CA21" s="358"/>
      <c r="CB21" s="358"/>
      <c r="CC21" s="358"/>
      <c r="CD21" s="358"/>
      <c r="CE21" s="358"/>
      <c r="CF21" s="358"/>
      <c r="CG21" s="358"/>
      <c r="CH21" s="358"/>
      <c r="CI21" s="358"/>
      <c r="CJ21" s="358"/>
      <c r="CK21" s="358"/>
      <c r="CL21" s="358"/>
      <c r="CM21" s="358"/>
      <c r="CN21" s="359"/>
    </row>
    <row r="22" spans="2:92" ht="12.75">
      <c r="B22" s="388"/>
      <c r="C22" s="389"/>
      <c r="D22" s="389"/>
      <c r="E22" s="389"/>
      <c r="F22" s="389"/>
      <c r="G22" s="380" t="s">
        <v>39</v>
      </c>
      <c r="H22" s="380"/>
      <c r="I22" s="380"/>
      <c r="J22" s="380"/>
      <c r="K22" s="380"/>
      <c r="L22" s="380"/>
      <c r="M22" s="380"/>
      <c r="N22" s="380"/>
      <c r="O22" s="380"/>
      <c r="P22" s="380"/>
      <c r="Q22" s="380"/>
      <c r="R22" s="380"/>
      <c r="S22" s="380"/>
      <c r="T22" s="380"/>
      <c r="U22" s="380"/>
      <c r="V22" s="380"/>
      <c r="W22" s="380"/>
      <c r="X22" s="380"/>
      <c r="Y22" s="380"/>
      <c r="Z22" s="380"/>
      <c r="AA22" s="380"/>
      <c r="AB22" s="380"/>
      <c r="AC22" s="380"/>
      <c r="AD22" s="380"/>
      <c r="AE22" s="380"/>
      <c r="AF22" s="380"/>
      <c r="AG22" s="380"/>
      <c r="AH22" s="380"/>
      <c r="AI22" s="380"/>
      <c r="AJ22" s="380"/>
      <c r="AK22" s="380"/>
      <c r="AL22" s="380"/>
      <c r="AM22" s="380"/>
      <c r="AN22" s="380"/>
      <c r="AO22" s="380"/>
      <c r="AP22" s="380"/>
      <c r="AQ22" s="380"/>
      <c r="AR22" s="380"/>
      <c r="AS22" s="380"/>
      <c r="AT22" s="381"/>
      <c r="AV22" s="369" t="str">
        <f>IF($AV$20=0," ",B22)</f>
        <v> </v>
      </c>
      <c r="AW22" s="370"/>
      <c r="AX22" s="370"/>
      <c r="AY22" s="370"/>
      <c r="AZ22" s="370"/>
      <c r="BA22" s="371" t="s">
        <v>39</v>
      </c>
      <c r="BB22" s="371"/>
      <c r="BC22" s="371"/>
      <c r="BD22" s="371"/>
      <c r="BE22" s="371"/>
      <c r="BF22" s="371"/>
      <c r="BG22" s="371"/>
      <c r="BH22" s="371"/>
      <c r="BI22" s="371"/>
      <c r="BJ22" s="371"/>
      <c r="BK22" s="371"/>
      <c r="BL22" s="371"/>
      <c r="BM22" s="371"/>
      <c r="BN22" s="371"/>
      <c r="BO22" s="371"/>
      <c r="BP22" s="371"/>
      <c r="BQ22" s="371"/>
      <c r="BR22" s="371"/>
      <c r="BS22" s="371"/>
      <c r="BT22" s="371"/>
      <c r="BU22" s="371"/>
      <c r="BV22" s="371"/>
      <c r="BW22" s="371"/>
      <c r="BX22" s="371"/>
      <c r="BY22" s="371"/>
      <c r="BZ22" s="371"/>
      <c r="CA22" s="371"/>
      <c r="CB22" s="371"/>
      <c r="CC22" s="371"/>
      <c r="CD22" s="371"/>
      <c r="CE22" s="371"/>
      <c r="CF22" s="371"/>
      <c r="CG22" s="371"/>
      <c r="CH22" s="371"/>
      <c r="CI22" s="371"/>
      <c r="CJ22" s="371"/>
      <c r="CK22" s="371"/>
      <c r="CL22" s="371"/>
      <c r="CM22" s="371"/>
      <c r="CN22" s="372"/>
    </row>
    <row r="23" spans="2:92" ht="3" customHeight="1">
      <c r="B23" s="244"/>
      <c r="C23" s="245"/>
      <c r="D23" s="245"/>
      <c r="E23" s="245"/>
      <c r="F23" s="245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6"/>
      <c r="Y23" s="386"/>
      <c r="Z23" s="386"/>
      <c r="AA23" s="386"/>
      <c r="AB23" s="386"/>
      <c r="AC23" s="386"/>
      <c r="AD23" s="386"/>
      <c r="AE23" s="386"/>
      <c r="AF23" s="386"/>
      <c r="AG23" s="386"/>
      <c r="AH23" s="386"/>
      <c r="AI23" s="386"/>
      <c r="AJ23" s="386"/>
      <c r="AK23" s="386"/>
      <c r="AL23" s="386"/>
      <c r="AM23" s="386"/>
      <c r="AN23" s="386"/>
      <c r="AO23" s="386"/>
      <c r="AP23" s="386"/>
      <c r="AQ23" s="386"/>
      <c r="AR23" s="386"/>
      <c r="AS23" s="386"/>
      <c r="AT23" s="387"/>
      <c r="AV23" s="229"/>
      <c r="AW23" s="230"/>
      <c r="AX23" s="230"/>
      <c r="AY23" s="230"/>
      <c r="AZ23" s="230"/>
      <c r="BA23" s="373"/>
      <c r="BB23" s="373"/>
      <c r="BC23" s="373"/>
      <c r="BD23" s="373"/>
      <c r="BE23" s="373"/>
      <c r="BF23" s="373"/>
      <c r="BG23" s="373"/>
      <c r="BH23" s="373"/>
      <c r="BI23" s="373"/>
      <c r="BJ23" s="373"/>
      <c r="BK23" s="373"/>
      <c r="BL23" s="373"/>
      <c r="BM23" s="373"/>
      <c r="BN23" s="373"/>
      <c r="BO23" s="373"/>
      <c r="BP23" s="373"/>
      <c r="BQ23" s="373"/>
      <c r="BR23" s="373"/>
      <c r="BS23" s="373"/>
      <c r="BT23" s="373"/>
      <c r="BU23" s="373"/>
      <c r="BV23" s="373"/>
      <c r="BW23" s="373"/>
      <c r="BX23" s="373"/>
      <c r="BY23" s="373"/>
      <c r="BZ23" s="373"/>
      <c r="CA23" s="373"/>
      <c r="CB23" s="373"/>
      <c r="CC23" s="373"/>
      <c r="CD23" s="373"/>
      <c r="CE23" s="373"/>
      <c r="CF23" s="373"/>
      <c r="CG23" s="373"/>
      <c r="CH23" s="373"/>
      <c r="CI23" s="373"/>
      <c r="CJ23" s="373"/>
      <c r="CK23" s="373"/>
      <c r="CL23" s="373"/>
      <c r="CM23" s="373"/>
      <c r="CN23" s="374"/>
    </row>
    <row r="24" spans="2:92" ht="12.75">
      <c r="B24" s="388"/>
      <c r="C24" s="389"/>
      <c r="D24" s="389"/>
      <c r="E24" s="389"/>
      <c r="F24" s="389"/>
      <c r="G24" s="380" t="s">
        <v>40</v>
      </c>
      <c r="H24" s="380"/>
      <c r="I24" s="380"/>
      <c r="J24" s="380"/>
      <c r="K24" s="380"/>
      <c r="L24" s="380"/>
      <c r="M24" s="380"/>
      <c r="N24" s="380"/>
      <c r="O24" s="380"/>
      <c r="P24" s="380"/>
      <c r="Q24" s="380"/>
      <c r="R24" s="380"/>
      <c r="S24" s="380"/>
      <c r="T24" s="380"/>
      <c r="U24" s="380"/>
      <c r="V24" s="380"/>
      <c r="W24" s="380"/>
      <c r="X24" s="380"/>
      <c r="Y24" s="380"/>
      <c r="Z24" s="380"/>
      <c r="AA24" s="380"/>
      <c r="AB24" s="380"/>
      <c r="AC24" s="380"/>
      <c r="AD24" s="380"/>
      <c r="AE24" s="380"/>
      <c r="AF24" s="380"/>
      <c r="AG24" s="380"/>
      <c r="AH24" s="380"/>
      <c r="AI24" s="380"/>
      <c r="AJ24" s="380"/>
      <c r="AK24" s="380"/>
      <c r="AL24" s="380"/>
      <c r="AM24" s="380"/>
      <c r="AN24" s="380"/>
      <c r="AO24" s="380"/>
      <c r="AP24" s="380"/>
      <c r="AQ24" s="380"/>
      <c r="AR24" s="380"/>
      <c r="AS24" s="380"/>
      <c r="AT24" s="381"/>
      <c r="AV24" s="360"/>
      <c r="AW24" s="361"/>
      <c r="AX24" s="361"/>
      <c r="AY24" s="361"/>
      <c r="AZ24" s="361"/>
      <c r="BA24" s="371" t="s">
        <v>40</v>
      </c>
      <c r="BB24" s="371"/>
      <c r="BC24" s="371"/>
      <c r="BD24" s="371"/>
      <c r="BE24" s="371"/>
      <c r="BF24" s="371"/>
      <c r="BG24" s="371"/>
      <c r="BH24" s="371"/>
      <c r="BI24" s="371"/>
      <c r="BJ24" s="371"/>
      <c r="BK24" s="371"/>
      <c r="BL24" s="371"/>
      <c r="BM24" s="371"/>
      <c r="BN24" s="371"/>
      <c r="BO24" s="371"/>
      <c r="BP24" s="371"/>
      <c r="BQ24" s="371"/>
      <c r="BR24" s="371"/>
      <c r="BS24" s="371"/>
      <c r="BT24" s="371"/>
      <c r="BU24" s="371"/>
      <c r="BV24" s="371"/>
      <c r="BW24" s="371"/>
      <c r="BX24" s="371"/>
      <c r="BY24" s="371"/>
      <c r="BZ24" s="371"/>
      <c r="CA24" s="371"/>
      <c r="CB24" s="371"/>
      <c r="CC24" s="371"/>
      <c r="CD24" s="371"/>
      <c r="CE24" s="371"/>
      <c r="CF24" s="371"/>
      <c r="CG24" s="371"/>
      <c r="CH24" s="371"/>
      <c r="CI24" s="371"/>
      <c r="CJ24" s="371"/>
      <c r="CK24" s="371"/>
      <c r="CL24" s="371"/>
      <c r="CM24" s="371"/>
      <c r="CN24" s="372"/>
    </row>
    <row r="25" spans="2:92" ht="3" customHeight="1">
      <c r="B25" s="244"/>
      <c r="C25" s="245"/>
      <c r="D25" s="245"/>
      <c r="E25" s="245"/>
      <c r="F25" s="245"/>
      <c r="G25" s="382"/>
      <c r="H25" s="382"/>
      <c r="I25" s="382"/>
      <c r="J25" s="382"/>
      <c r="K25" s="382"/>
      <c r="L25" s="382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2"/>
      <c r="X25" s="382"/>
      <c r="Y25" s="382"/>
      <c r="Z25" s="382"/>
      <c r="AA25" s="382"/>
      <c r="AB25" s="382"/>
      <c r="AC25" s="382"/>
      <c r="AD25" s="382"/>
      <c r="AE25" s="382"/>
      <c r="AF25" s="382"/>
      <c r="AG25" s="382"/>
      <c r="AH25" s="382"/>
      <c r="AI25" s="382"/>
      <c r="AJ25" s="382"/>
      <c r="AK25" s="382"/>
      <c r="AL25" s="382"/>
      <c r="AM25" s="382"/>
      <c r="AN25" s="382"/>
      <c r="AO25" s="382"/>
      <c r="AP25" s="382"/>
      <c r="AQ25" s="382"/>
      <c r="AR25" s="382"/>
      <c r="AS25" s="382"/>
      <c r="AT25" s="383"/>
      <c r="AV25" s="229"/>
      <c r="AW25" s="230"/>
      <c r="AX25" s="230"/>
      <c r="AY25" s="230"/>
      <c r="AZ25" s="230"/>
      <c r="BA25" s="358"/>
      <c r="BB25" s="358"/>
      <c r="BC25" s="358"/>
      <c r="BD25" s="358"/>
      <c r="BE25" s="358"/>
      <c r="BF25" s="358"/>
      <c r="BG25" s="358"/>
      <c r="BH25" s="358"/>
      <c r="BI25" s="358"/>
      <c r="BJ25" s="358"/>
      <c r="BK25" s="358"/>
      <c r="BL25" s="358"/>
      <c r="BM25" s="358"/>
      <c r="BN25" s="358"/>
      <c r="BO25" s="358"/>
      <c r="BP25" s="358"/>
      <c r="BQ25" s="358"/>
      <c r="BR25" s="358"/>
      <c r="BS25" s="358"/>
      <c r="BT25" s="358"/>
      <c r="BU25" s="358"/>
      <c r="BV25" s="358"/>
      <c r="BW25" s="358"/>
      <c r="BX25" s="358"/>
      <c r="BY25" s="358"/>
      <c r="BZ25" s="358"/>
      <c r="CA25" s="358"/>
      <c r="CB25" s="358"/>
      <c r="CC25" s="358"/>
      <c r="CD25" s="358"/>
      <c r="CE25" s="358"/>
      <c r="CF25" s="358"/>
      <c r="CG25" s="358"/>
      <c r="CH25" s="358"/>
      <c r="CI25" s="358"/>
      <c r="CJ25" s="358"/>
      <c r="CK25" s="358"/>
      <c r="CL25" s="358"/>
      <c r="CM25" s="358"/>
      <c r="CN25" s="359"/>
    </row>
    <row r="26" spans="2:92" ht="12.75">
      <c r="B26" s="388"/>
      <c r="C26" s="389"/>
      <c r="D26" s="389"/>
      <c r="E26" s="389"/>
      <c r="F26" s="389"/>
      <c r="G26" s="375" t="s">
        <v>41</v>
      </c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75"/>
      <c r="Y26" s="375"/>
      <c r="Z26" s="375"/>
      <c r="AA26" s="375"/>
      <c r="AB26" s="375"/>
      <c r="AC26" s="375"/>
      <c r="AD26" s="375"/>
      <c r="AE26" s="375"/>
      <c r="AF26" s="375"/>
      <c r="AG26" s="375"/>
      <c r="AH26" s="375"/>
      <c r="AI26" s="375"/>
      <c r="AJ26" s="375"/>
      <c r="AK26" s="375"/>
      <c r="AL26" s="375"/>
      <c r="AM26" s="375"/>
      <c r="AN26" s="375"/>
      <c r="AO26" s="375"/>
      <c r="AP26" s="375"/>
      <c r="AQ26" s="375"/>
      <c r="AR26" s="375"/>
      <c r="AS26" s="375"/>
      <c r="AT26" s="376"/>
      <c r="AV26" s="364" t="str">
        <f>IF($AV$20=0," ",B26)</f>
        <v> </v>
      </c>
      <c r="AW26" s="365"/>
      <c r="AX26" s="365"/>
      <c r="AY26" s="365"/>
      <c r="AZ26" s="365"/>
      <c r="BA26" s="362" t="s">
        <v>41</v>
      </c>
      <c r="BB26" s="362"/>
      <c r="BC26" s="362"/>
      <c r="BD26" s="362"/>
      <c r="BE26" s="362"/>
      <c r="BF26" s="362"/>
      <c r="BG26" s="362"/>
      <c r="BH26" s="362"/>
      <c r="BI26" s="362"/>
      <c r="BJ26" s="362"/>
      <c r="BK26" s="362"/>
      <c r="BL26" s="362"/>
      <c r="BM26" s="362"/>
      <c r="BN26" s="362"/>
      <c r="BO26" s="362"/>
      <c r="BP26" s="362"/>
      <c r="BQ26" s="362"/>
      <c r="BR26" s="362"/>
      <c r="BS26" s="362"/>
      <c r="BT26" s="362"/>
      <c r="BU26" s="362"/>
      <c r="BV26" s="362"/>
      <c r="BW26" s="362"/>
      <c r="BX26" s="362"/>
      <c r="BY26" s="362"/>
      <c r="BZ26" s="362"/>
      <c r="CA26" s="362"/>
      <c r="CB26" s="362"/>
      <c r="CC26" s="362"/>
      <c r="CD26" s="362"/>
      <c r="CE26" s="362"/>
      <c r="CF26" s="362"/>
      <c r="CG26" s="362"/>
      <c r="CH26" s="362"/>
      <c r="CI26" s="362"/>
      <c r="CJ26" s="362"/>
      <c r="CK26" s="362"/>
      <c r="CL26" s="362"/>
      <c r="CM26" s="362"/>
      <c r="CN26" s="363"/>
    </row>
    <row r="27" spans="2:92" ht="3" customHeight="1">
      <c r="B27" s="244">
        <v>2</v>
      </c>
      <c r="C27" s="245"/>
      <c r="D27" s="245"/>
      <c r="E27" s="245"/>
      <c r="F27" s="245"/>
      <c r="G27" s="382"/>
      <c r="H27" s="382"/>
      <c r="I27" s="382"/>
      <c r="J27" s="382"/>
      <c r="K27" s="382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2"/>
      <c r="Y27" s="382"/>
      <c r="Z27" s="382"/>
      <c r="AA27" s="382"/>
      <c r="AB27" s="382"/>
      <c r="AC27" s="382"/>
      <c r="AD27" s="382"/>
      <c r="AE27" s="382"/>
      <c r="AF27" s="382"/>
      <c r="AG27" s="382"/>
      <c r="AH27" s="382"/>
      <c r="AI27" s="382"/>
      <c r="AJ27" s="382"/>
      <c r="AK27" s="382"/>
      <c r="AL27" s="382"/>
      <c r="AM27" s="382"/>
      <c r="AN27" s="382"/>
      <c r="AO27" s="382"/>
      <c r="AP27" s="382"/>
      <c r="AQ27" s="382"/>
      <c r="AR27" s="382"/>
      <c r="AS27" s="382"/>
      <c r="AT27" s="383"/>
      <c r="AV27" s="229"/>
      <c r="AW27" s="230"/>
      <c r="AX27" s="230"/>
      <c r="AY27" s="230"/>
      <c r="AZ27" s="230"/>
      <c r="BA27" s="358"/>
      <c r="BB27" s="358"/>
      <c r="BC27" s="358"/>
      <c r="BD27" s="358"/>
      <c r="BE27" s="358"/>
      <c r="BF27" s="358"/>
      <c r="BG27" s="358"/>
      <c r="BH27" s="358"/>
      <c r="BI27" s="358"/>
      <c r="BJ27" s="358"/>
      <c r="BK27" s="358"/>
      <c r="BL27" s="358"/>
      <c r="BM27" s="358"/>
      <c r="BN27" s="358"/>
      <c r="BO27" s="358"/>
      <c r="BP27" s="358"/>
      <c r="BQ27" s="358"/>
      <c r="BR27" s="358"/>
      <c r="BS27" s="358"/>
      <c r="BT27" s="358"/>
      <c r="BU27" s="358"/>
      <c r="BV27" s="358"/>
      <c r="BW27" s="358"/>
      <c r="BX27" s="358"/>
      <c r="BY27" s="358"/>
      <c r="BZ27" s="358"/>
      <c r="CA27" s="358"/>
      <c r="CB27" s="358"/>
      <c r="CC27" s="358"/>
      <c r="CD27" s="358"/>
      <c r="CE27" s="358"/>
      <c r="CF27" s="358"/>
      <c r="CG27" s="358"/>
      <c r="CH27" s="358"/>
      <c r="CI27" s="358"/>
      <c r="CJ27" s="358"/>
      <c r="CK27" s="358"/>
      <c r="CL27" s="358"/>
      <c r="CM27" s="358"/>
      <c r="CN27" s="359"/>
    </row>
    <row r="28" spans="2:92" ht="12.75">
      <c r="B28" s="388"/>
      <c r="C28" s="389"/>
      <c r="D28" s="389"/>
      <c r="E28" s="389"/>
      <c r="F28" s="389"/>
      <c r="G28" s="375" t="s">
        <v>53</v>
      </c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5"/>
      <c r="S28" s="375"/>
      <c r="T28" s="375"/>
      <c r="U28" s="375"/>
      <c r="V28" s="375"/>
      <c r="W28" s="375"/>
      <c r="X28" s="375"/>
      <c r="Y28" s="375"/>
      <c r="Z28" s="375"/>
      <c r="AA28" s="375"/>
      <c r="AB28" s="375"/>
      <c r="AC28" s="375"/>
      <c r="AD28" s="375"/>
      <c r="AE28" s="375"/>
      <c r="AF28" s="375"/>
      <c r="AG28" s="375"/>
      <c r="AH28" s="375"/>
      <c r="AI28" s="375"/>
      <c r="AJ28" s="375"/>
      <c r="AK28" s="375"/>
      <c r="AL28" s="375"/>
      <c r="AM28" s="375"/>
      <c r="AN28" s="375"/>
      <c r="AO28" s="375"/>
      <c r="AP28" s="375"/>
      <c r="AQ28" s="375"/>
      <c r="AR28" s="375"/>
      <c r="AS28" s="375"/>
      <c r="AT28" s="376"/>
      <c r="AV28" s="360"/>
      <c r="AW28" s="361"/>
      <c r="AX28" s="361"/>
      <c r="AY28" s="361"/>
      <c r="AZ28" s="361"/>
      <c r="BA28" s="362" t="s">
        <v>54</v>
      </c>
      <c r="BB28" s="362"/>
      <c r="BC28" s="362"/>
      <c r="BD28" s="362"/>
      <c r="BE28" s="362"/>
      <c r="BF28" s="362"/>
      <c r="BG28" s="362"/>
      <c r="BH28" s="362"/>
      <c r="BI28" s="362"/>
      <c r="BJ28" s="362"/>
      <c r="BK28" s="362"/>
      <c r="BL28" s="362"/>
      <c r="BM28" s="362"/>
      <c r="BN28" s="362"/>
      <c r="BO28" s="362"/>
      <c r="BP28" s="362"/>
      <c r="BQ28" s="362"/>
      <c r="BR28" s="362"/>
      <c r="BS28" s="362"/>
      <c r="BT28" s="362"/>
      <c r="BU28" s="362"/>
      <c r="BV28" s="362"/>
      <c r="BW28" s="362"/>
      <c r="BX28" s="362"/>
      <c r="BY28" s="362"/>
      <c r="BZ28" s="362"/>
      <c r="CA28" s="362"/>
      <c r="CB28" s="362"/>
      <c r="CC28" s="362"/>
      <c r="CD28" s="362"/>
      <c r="CE28" s="362"/>
      <c r="CF28" s="362"/>
      <c r="CG28" s="362"/>
      <c r="CH28" s="362"/>
      <c r="CI28" s="362"/>
      <c r="CJ28" s="362"/>
      <c r="CK28" s="362"/>
      <c r="CL28" s="362"/>
      <c r="CM28" s="362"/>
      <c r="CN28" s="363"/>
    </row>
    <row r="29" spans="2:92" ht="3" customHeight="1">
      <c r="B29" s="244">
        <v>0.8</v>
      </c>
      <c r="C29" s="245"/>
      <c r="D29" s="245"/>
      <c r="E29" s="245"/>
      <c r="F29" s="245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2"/>
      <c r="X29" s="382"/>
      <c r="Y29" s="382"/>
      <c r="Z29" s="382"/>
      <c r="AA29" s="382"/>
      <c r="AB29" s="382"/>
      <c r="AC29" s="382"/>
      <c r="AD29" s="382"/>
      <c r="AE29" s="382"/>
      <c r="AF29" s="382"/>
      <c r="AG29" s="382"/>
      <c r="AH29" s="382"/>
      <c r="AI29" s="382"/>
      <c r="AJ29" s="382"/>
      <c r="AK29" s="382"/>
      <c r="AL29" s="382"/>
      <c r="AM29" s="382"/>
      <c r="AN29" s="382"/>
      <c r="AO29" s="382"/>
      <c r="AP29" s="382"/>
      <c r="AQ29" s="382"/>
      <c r="AR29" s="382"/>
      <c r="AS29" s="382"/>
      <c r="AT29" s="383"/>
      <c r="AV29" s="229"/>
      <c r="AW29" s="230"/>
      <c r="AX29" s="230"/>
      <c r="AY29" s="230"/>
      <c r="AZ29" s="230"/>
      <c r="BA29" s="358"/>
      <c r="BB29" s="358"/>
      <c r="BC29" s="358"/>
      <c r="BD29" s="358"/>
      <c r="BE29" s="358"/>
      <c r="BF29" s="358"/>
      <c r="BG29" s="358"/>
      <c r="BH29" s="358"/>
      <c r="BI29" s="358"/>
      <c r="BJ29" s="358"/>
      <c r="BK29" s="358"/>
      <c r="BL29" s="358"/>
      <c r="BM29" s="358"/>
      <c r="BN29" s="358"/>
      <c r="BO29" s="358"/>
      <c r="BP29" s="358"/>
      <c r="BQ29" s="358"/>
      <c r="BR29" s="358"/>
      <c r="BS29" s="358"/>
      <c r="BT29" s="358"/>
      <c r="BU29" s="358"/>
      <c r="BV29" s="358"/>
      <c r="BW29" s="358"/>
      <c r="BX29" s="358"/>
      <c r="BY29" s="358"/>
      <c r="BZ29" s="358"/>
      <c r="CA29" s="358"/>
      <c r="CB29" s="358"/>
      <c r="CC29" s="358"/>
      <c r="CD29" s="358"/>
      <c r="CE29" s="358"/>
      <c r="CF29" s="358"/>
      <c r="CG29" s="358"/>
      <c r="CH29" s="358"/>
      <c r="CI29" s="358"/>
      <c r="CJ29" s="358"/>
      <c r="CK29" s="358"/>
      <c r="CL29" s="358"/>
      <c r="CM29" s="358"/>
      <c r="CN29" s="359"/>
    </row>
    <row r="30" spans="2:92" ht="12.75">
      <c r="B30" s="388"/>
      <c r="C30" s="389"/>
      <c r="D30" s="389"/>
      <c r="E30" s="389"/>
      <c r="F30" s="389"/>
      <c r="G30" s="380" t="s">
        <v>45</v>
      </c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80"/>
      <c r="AN30" s="380"/>
      <c r="AO30" s="380"/>
      <c r="AP30" s="380"/>
      <c r="AQ30" s="380"/>
      <c r="AR30" s="380"/>
      <c r="AS30" s="380"/>
      <c r="AT30" s="381"/>
      <c r="AV30" s="369" t="str">
        <f>IF($AV$20=0," ",B30)</f>
        <v> </v>
      </c>
      <c r="AW30" s="370"/>
      <c r="AX30" s="370"/>
      <c r="AY30" s="370"/>
      <c r="AZ30" s="370"/>
      <c r="BA30" s="371" t="s">
        <v>45</v>
      </c>
      <c r="BB30" s="371"/>
      <c r="BC30" s="371"/>
      <c r="BD30" s="371"/>
      <c r="BE30" s="371"/>
      <c r="BF30" s="371"/>
      <c r="BG30" s="371"/>
      <c r="BH30" s="371"/>
      <c r="BI30" s="371"/>
      <c r="BJ30" s="371"/>
      <c r="BK30" s="371"/>
      <c r="BL30" s="371"/>
      <c r="BM30" s="371"/>
      <c r="BN30" s="371"/>
      <c r="BO30" s="371"/>
      <c r="BP30" s="371"/>
      <c r="BQ30" s="371"/>
      <c r="BR30" s="371"/>
      <c r="BS30" s="371"/>
      <c r="BT30" s="371"/>
      <c r="BU30" s="371"/>
      <c r="BV30" s="371"/>
      <c r="BW30" s="371"/>
      <c r="BX30" s="371"/>
      <c r="BY30" s="371"/>
      <c r="BZ30" s="371"/>
      <c r="CA30" s="371"/>
      <c r="CB30" s="371"/>
      <c r="CC30" s="371"/>
      <c r="CD30" s="371"/>
      <c r="CE30" s="371"/>
      <c r="CF30" s="371"/>
      <c r="CG30" s="371"/>
      <c r="CH30" s="371"/>
      <c r="CI30" s="371"/>
      <c r="CJ30" s="371"/>
      <c r="CK30" s="371"/>
      <c r="CL30" s="371"/>
      <c r="CM30" s="371"/>
      <c r="CN30" s="372"/>
    </row>
    <row r="31" spans="2:92" ht="3" customHeight="1">
      <c r="B31" s="244"/>
      <c r="C31" s="245"/>
      <c r="D31" s="245"/>
      <c r="E31" s="245"/>
      <c r="F31" s="245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6"/>
      <c r="X31" s="386"/>
      <c r="Y31" s="386"/>
      <c r="Z31" s="386"/>
      <c r="AA31" s="386"/>
      <c r="AB31" s="386"/>
      <c r="AC31" s="386"/>
      <c r="AD31" s="386"/>
      <c r="AE31" s="386"/>
      <c r="AF31" s="386"/>
      <c r="AG31" s="386"/>
      <c r="AH31" s="386"/>
      <c r="AI31" s="386"/>
      <c r="AJ31" s="386"/>
      <c r="AK31" s="386"/>
      <c r="AL31" s="386"/>
      <c r="AM31" s="386"/>
      <c r="AN31" s="386"/>
      <c r="AO31" s="386"/>
      <c r="AP31" s="386"/>
      <c r="AQ31" s="386"/>
      <c r="AR31" s="386"/>
      <c r="AS31" s="386"/>
      <c r="AT31" s="387"/>
      <c r="AV31" s="229"/>
      <c r="AW31" s="230"/>
      <c r="AX31" s="230"/>
      <c r="AY31" s="230"/>
      <c r="AZ31" s="230"/>
      <c r="BA31" s="373"/>
      <c r="BB31" s="373"/>
      <c r="BC31" s="373"/>
      <c r="BD31" s="373"/>
      <c r="BE31" s="373"/>
      <c r="BF31" s="373"/>
      <c r="BG31" s="373"/>
      <c r="BH31" s="373"/>
      <c r="BI31" s="373"/>
      <c r="BJ31" s="373"/>
      <c r="BK31" s="373"/>
      <c r="BL31" s="373"/>
      <c r="BM31" s="373"/>
      <c r="BN31" s="373"/>
      <c r="BO31" s="373"/>
      <c r="BP31" s="373"/>
      <c r="BQ31" s="373"/>
      <c r="BR31" s="373"/>
      <c r="BS31" s="373"/>
      <c r="BT31" s="373"/>
      <c r="BU31" s="373"/>
      <c r="BV31" s="373"/>
      <c r="BW31" s="373"/>
      <c r="BX31" s="373"/>
      <c r="BY31" s="373"/>
      <c r="BZ31" s="373"/>
      <c r="CA31" s="373"/>
      <c r="CB31" s="373"/>
      <c r="CC31" s="373"/>
      <c r="CD31" s="373"/>
      <c r="CE31" s="373"/>
      <c r="CF31" s="373"/>
      <c r="CG31" s="373"/>
      <c r="CH31" s="373"/>
      <c r="CI31" s="373"/>
      <c r="CJ31" s="373"/>
      <c r="CK31" s="373"/>
      <c r="CL31" s="373"/>
      <c r="CM31" s="373"/>
      <c r="CN31" s="374"/>
    </row>
    <row r="32" spans="2:92" ht="12.75">
      <c r="B32" s="388"/>
      <c r="C32" s="389"/>
      <c r="D32" s="389"/>
      <c r="E32" s="389"/>
      <c r="F32" s="389"/>
      <c r="G32" s="380" t="s">
        <v>42</v>
      </c>
      <c r="H32" s="380"/>
      <c r="I32" s="380"/>
      <c r="J32" s="380"/>
      <c r="K32" s="380"/>
      <c r="L32" s="380"/>
      <c r="M32" s="380"/>
      <c r="N32" s="380"/>
      <c r="O32" s="380"/>
      <c r="P32" s="380"/>
      <c r="Q32" s="380"/>
      <c r="R32" s="380"/>
      <c r="S32" s="380"/>
      <c r="T32" s="380"/>
      <c r="U32" s="380"/>
      <c r="V32" s="380"/>
      <c r="W32" s="380"/>
      <c r="X32" s="380"/>
      <c r="Y32" s="380"/>
      <c r="Z32" s="380"/>
      <c r="AA32" s="380"/>
      <c r="AB32" s="380"/>
      <c r="AC32" s="380"/>
      <c r="AD32" s="380"/>
      <c r="AE32" s="380"/>
      <c r="AF32" s="380"/>
      <c r="AG32" s="380"/>
      <c r="AH32" s="380"/>
      <c r="AI32" s="380"/>
      <c r="AJ32" s="380"/>
      <c r="AK32" s="380"/>
      <c r="AL32" s="380"/>
      <c r="AM32" s="380"/>
      <c r="AN32" s="380"/>
      <c r="AO32" s="380"/>
      <c r="AP32" s="380"/>
      <c r="AQ32" s="380"/>
      <c r="AR32" s="380"/>
      <c r="AS32" s="380"/>
      <c r="AT32" s="381"/>
      <c r="AV32" s="360"/>
      <c r="AW32" s="361"/>
      <c r="AX32" s="361"/>
      <c r="AY32" s="361"/>
      <c r="AZ32" s="361"/>
      <c r="BA32" s="371" t="s">
        <v>42</v>
      </c>
      <c r="BB32" s="371"/>
      <c r="BC32" s="371"/>
      <c r="BD32" s="371"/>
      <c r="BE32" s="371"/>
      <c r="BF32" s="371"/>
      <c r="BG32" s="371"/>
      <c r="BH32" s="371"/>
      <c r="BI32" s="371"/>
      <c r="BJ32" s="371"/>
      <c r="BK32" s="371"/>
      <c r="BL32" s="371"/>
      <c r="BM32" s="371"/>
      <c r="BN32" s="371"/>
      <c r="BO32" s="371"/>
      <c r="BP32" s="371"/>
      <c r="BQ32" s="371"/>
      <c r="BR32" s="371"/>
      <c r="BS32" s="371"/>
      <c r="BT32" s="371"/>
      <c r="BU32" s="371"/>
      <c r="BV32" s="371"/>
      <c r="BW32" s="371"/>
      <c r="BX32" s="371"/>
      <c r="BY32" s="371"/>
      <c r="BZ32" s="371"/>
      <c r="CA32" s="371"/>
      <c r="CB32" s="371"/>
      <c r="CC32" s="371"/>
      <c r="CD32" s="371"/>
      <c r="CE32" s="371"/>
      <c r="CF32" s="371"/>
      <c r="CG32" s="371"/>
      <c r="CH32" s="371"/>
      <c r="CI32" s="371"/>
      <c r="CJ32" s="371"/>
      <c r="CK32" s="371"/>
      <c r="CL32" s="371"/>
      <c r="CM32" s="371"/>
      <c r="CN32" s="372"/>
    </row>
    <row r="33" spans="2:92" ht="3" customHeight="1">
      <c r="B33" s="244"/>
      <c r="C33" s="245"/>
      <c r="D33" s="245"/>
      <c r="E33" s="245"/>
      <c r="F33" s="245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2"/>
      <c r="AC33" s="382"/>
      <c r="AD33" s="382"/>
      <c r="AE33" s="382"/>
      <c r="AF33" s="382"/>
      <c r="AG33" s="382"/>
      <c r="AH33" s="382"/>
      <c r="AI33" s="382"/>
      <c r="AJ33" s="382"/>
      <c r="AK33" s="382"/>
      <c r="AL33" s="382"/>
      <c r="AM33" s="382"/>
      <c r="AN33" s="382"/>
      <c r="AO33" s="382"/>
      <c r="AP33" s="382"/>
      <c r="AQ33" s="382"/>
      <c r="AR33" s="382"/>
      <c r="AS33" s="382"/>
      <c r="AT33" s="383"/>
      <c r="AV33" s="229"/>
      <c r="AW33" s="230"/>
      <c r="AX33" s="230"/>
      <c r="AY33" s="230"/>
      <c r="AZ33" s="230"/>
      <c r="BA33" s="358"/>
      <c r="BB33" s="358"/>
      <c r="BC33" s="358"/>
      <c r="BD33" s="358"/>
      <c r="BE33" s="358"/>
      <c r="BF33" s="358"/>
      <c r="BG33" s="358"/>
      <c r="BH33" s="358"/>
      <c r="BI33" s="358"/>
      <c r="BJ33" s="358"/>
      <c r="BK33" s="358"/>
      <c r="BL33" s="358"/>
      <c r="BM33" s="358"/>
      <c r="BN33" s="358"/>
      <c r="BO33" s="358"/>
      <c r="BP33" s="358"/>
      <c r="BQ33" s="358"/>
      <c r="BR33" s="358"/>
      <c r="BS33" s="358"/>
      <c r="BT33" s="358"/>
      <c r="BU33" s="358"/>
      <c r="BV33" s="358"/>
      <c r="BW33" s="358"/>
      <c r="BX33" s="358"/>
      <c r="BY33" s="358"/>
      <c r="BZ33" s="358"/>
      <c r="CA33" s="358"/>
      <c r="CB33" s="358"/>
      <c r="CC33" s="358"/>
      <c r="CD33" s="358"/>
      <c r="CE33" s="358"/>
      <c r="CF33" s="358"/>
      <c r="CG33" s="358"/>
      <c r="CH33" s="358"/>
      <c r="CI33" s="358"/>
      <c r="CJ33" s="358"/>
      <c r="CK33" s="358"/>
      <c r="CL33" s="358"/>
      <c r="CM33" s="358"/>
      <c r="CN33" s="359"/>
    </row>
    <row r="34" spans="2:92" ht="12.75">
      <c r="B34" s="388"/>
      <c r="C34" s="389"/>
      <c r="D34" s="389"/>
      <c r="E34" s="389"/>
      <c r="F34" s="389"/>
      <c r="G34" s="375" t="s">
        <v>57</v>
      </c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5"/>
      <c r="V34" s="375"/>
      <c r="W34" s="375"/>
      <c r="X34" s="375"/>
      <c r="Y34" s="375"/>
      <c r="Z34" s="375"/>
      <c r="AA34" s="375"/>
      <c r="AB34" s="375"/>
      <c r="AC34" s="375"/>
      <c r="AD34" s="375"/>
      <c r="AE34" s="375"/>
      <c r="AF34" s="375"/>
      <c r="AG34" s="375"/>
      <c r="AH34" s="375"/>
      <c r="AI34" s="375"/>
      <c r="AJ34" s="375"/>
      <c r="AK34" s="377" t="s">
        <v>9</v>
      </c>
      <c r="AL34" s="377"/>
      <c r="AM34" s="378">
        <f>((2ºPasso!AQ24)*(B22+B26))*B34</f>
        <v>0</v>
      </c>
      <c r="AN34" s="378"/>
      <c r="AO34" s="378"/>
      <c r="AP34" s="378"/>
      <c r="AQ34" s="378"/>
      <c r="AR34" s="378"/>
      <c r="AS34" s="378"/>
      <c r="AT34" s="379"/>
      <c r="AV34" s="364" t="str">
        <f>IF($AV$20=0," ",B34)</f>
        <v> </v>
      </c>
      <c r="AW34" s="365"/>
      <c r="AX34" s="365"/>
      <c r="AY34" s="365"/>
      <c r="AZ34" s="365"/>
      <c r="BA34" s="362" t="s">
        <v>57</v>
      </c>
      <c r="BB34" s="362"/>
      <c r="BC34" s="362"/>
      <c r="BD34" s="362"/>
      <c r="BE34" s="362"/>
      <c r="BF34" s="362"/>
      <c r="BG34" s="362"/>
      <c r="BH34" s="362"/>
      <c r="BI34" s="362"/>
      <c r="BJ34" s="362"/>
      <c r="BK34" s="362"/>
      <c r="BL34" s="362"/>
      <c r="BM34" s="362"/>
      <c r="BN34" s="362"/>
      <c r="BO34" s="362"/>
      <c r="BP34" s="362"/>
      <c r="BQ34" s="362"/>
      <c r="BR34" s="362"/>
      <c r="BS34" s="362"/>
      <c r="BT34" s="362"/>
      <c r="BU34" s="362"/>
      <c r="BV34" s="362"/>
      <c r="BW34" s="362"/>
      <c r="BX34" s="362"/>
      <c r="BY34" s="362"/>
      <c r="BZ34" s="362"/>
      <c r="CA34" s="362"/>
      <c r="CB34" s="362"/>
      <c r="CC34" s="362"/>
      <c r="CD34" s="362"/>
      <c r="CE34" s="366" t="s">
        <v>9</v>
      </c>
      <c r="CF34" s="366"/>
      <c r="CG34" s="367" t="str">
        <f>IF(AV20=0," ",$AM$34)</f>
        <v> </v>
      </c>
      <c r="CH34" s="367"/>
      <c r="CI34" s="367"/>
      <c r="CJ34" s="367"/>
      <c r="CK34" s="367"/>
      <c r="CL34" s="367"/>
      <c r="CM34" s="367"/>
      <c r="CN34" s="368"/>
    </row>
    <row r="35" spans="2:92" ht="3" customHeight="1">
      <c r="B35" s="244"/>
      <c r="C35" s="245"/>
      <c r="D35" s="245"/>
      <c r="E35" s="245"/>
      <c r="F35" s="245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2"/>
      <c r="X35" s="382"/>
      <c r="Y35" s="382"/>
      <c r="Z35" s="382"/>
      <c r="AA35" s="382"/>
      <c r="AB35" s="382"/>
      <c r="AC35" s="382"/>
      <c r="AD35" s="382"/>
      <c r="AE35" s="382"/>
      <c r="AF35" s="382"/>
      <c r="AG35" s="382"/>
      <c r="AH35" s="382"/>
      <c r="AI35" s="382"/>
      <c r="AJ35" s="382"/>
      <c r="AK35" s="382"/>
      <c r="AL35" s="382"/>
      <c r="AM35" s="382"/>
      <c r="AN35" s="382"/>
      <c r="AO35" s="382"/>
      <c r="AP35" s="382"/>
      <c r="AQ35" s="382"/>
      <c r="AR35" s="382"/>
      <c r="AS35" s="382"/>
      <c r="AT35" s="383"/>
      <c r="AV35" s="229"/>
      <c r="AW35" s="230"/>
      <c r="AX35" s="230"/>
      <c r="AY35" s="230"/>
      <c r="AZ35" s="230"/>
      <c r="BA35" s="358"/>
      <c r="BB35" s="358"/>
      <c r="BC35" s="358"/>
      <c r="BD35" s="358"/>
      <c r="BE35" s="358"/>
      <c r="BF35" s="358"/>
      <c r="BG35" s="358"/>
      <c r="BH35" s="358"/>
      <c r="BI35" s="358"/>
      <c r="BJ35" s="358"/>
      <c r="BK35" s="358"/>
      <c r="BL35" s="358"/>
      <c r="BM35" s="358"/>
      <c r="BN35" s="358"/>
      <c r="BO35" s="358"/>
      <c r="BP35" s="358"/>
      <c r="BQ35" s="358"/>
      <c r="BR35" s="358"/>
      <c r="BS35" s="358"/>
      <c r="BT35" s="358"/>
      <c r="BU35" s="358"/>
      <c r="BV35" s="358"/>
      <c r="BW35" s="358"/>
      <c r="BX35" s="358"/>
      <c r="BY35" s="358"/>
      <c r="BZ35" s="358"/>
      <c r="CA35" s="358"/>
      <c r="CB35" s="358"/>
      <c r="CC35" s="358"/>
      <c r="CD35" s="358"/>
      <c r="CE35" s="358"/>
      <c r="CF35" s="358"/>
      <c r="CG35" s="358"/>
      <c r="CH35" s="358"/>
      <c r="CI35" s="358"/>
      <c r="CJ35" s="358"/>
      <c r="CK35" s="358"/>
      <c r="CL35" s="358"/>
      <c r="CM35" s="358"/>
      <c r="CN35" s="359"/>
    </row>
    <row r="36" spans="2:92" ht="12.75">
      <c r="B36" s="388"/>
      <c r="C36" s="389"/>
      <c r="D36" s="389"/>
      <c r="E36" s="389"/>
      <c r="F36" s="389"/>
      <c r="G36" s="375" t="s">
        <v>43</v>
      </c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  <c r="V36" s="375"/>
      <c r="W36" s="375"/>
      <c r="X36" s="375"/>
      <c r="Y36" s="375"/>
      <c r="Z36" s="375"/>
      <c r="AA36" s="375"/>
      <c r="AB36" s="375"/>
      <c r="AC36" s="375"/>
      <c r="AD36" s="375"/>
      <c r="AE36" s="375"/>
      <c r="AF36" s="375"/>
      <c r="AG36" s="375"/>
      <c r="AH36" s="375"/>
      <c r="AI36" s="375"/>
      <c r="AJ36" s="375"/>
      <c r="AK36" s="375"/>
      <c r="AL36" s="375"/>
      <c r="AM36" s="375"/>
      <c r="AN36" s="375"/>
      <c r="AO36" s="375"/>
      <c r="AP36" s="375"/>
      <c r="AQ36" s="375"/>
      <c r="AR36" s="375"/>
      <c r="AS36" s="375"/>
      <c r="AT36" s="376"/>
      <c r="AV36" s="360"/>
      <c r="AW36" s="361"/>
      <c r="AX36" s="361"/>
      <c r="AY36" s="361"/>
      <c r="AZ36" s="361"/>
      <c r="BA36" s="362" t="s">
        <v>43</v>
      </c>
      <c r="BB36" s="362"/>
      <c r="BC36" s="362"/>
      <c r="BD36" s="362"/>
      <c r="BE36" s="362"/>
      <c r="BF36" s="362"/>
      <c r="BG36" s="362"/>
      <c r="BH36" s="362"/>
      <c r="BI36" s="362"/>
      <c r="BJ36" s="362"/>
      <c r="BK36" s="362"/>
      <c r="BL36" s="362"/>
      <c r="BM36" s="362"/>
      <c r="BN36" s="362"/>
      <c r="BO36" s="362"/>
      <c r="BP36" s="362"/>
      <c r="BQ36" s="362"/>
      <c r="BR36" s="362"/>
      <c r="BS36" s="362"/>
      <c r="BT36" s="362"/>
      <c r="BU36" s="362"/>
      <c r="BV36" s="362"/>
      <c r="BW36" s="362"/>
      <c r="BX36" s="362"/>
      <c r="BY36" s="362"/>
      <c r="BZ36" s="362"/>
      <c r="CA36" s="362"/>
      <c r="CB36" s="362"/>
      <c r="CC36" s="362"/>
      <c r="CD36" s="362"/>
      <c r="CE36" s="362"/>
      <c r="CF36" s="362"/>
      <c r="CG36" s="362"/>
      <c r="CH36" s="362"/>
      <c r="CI36" s="362"/>
      <c r="CJ36" s="362"/>
      <c r="CK36" s="362"/>
      <c r="CL36" s="362"/>
      <c r="CM36" s="362"/>
      <c r="CN36" s="363"/>
    </row>
    <row r="37" spans="2:92" ht="3" customHeight="1">
      <c r="B37" s="244"/>
      <c r="C37" s="245"/>
      <c r="D37" s="245"/>
      <c r="E37" s="245"/>
      <c r="F37" s="245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2"/>
      <c r="X37" s="382"/>
      <c r="Y37" s="382"/>
      <c r="Z37" s="382"/>
      <c r="AA37" s="382"/>
      <c r="AB37" s="382"/>
      <c r="AC37" s="382"/>
      <c r="AD37" s="382"/>
      <c r="AE37" s="382"/>
      <c r="AF37" s="382"/>
      <c r="AG37" s="382"/>
      <c r="AH37" s="382"/>
      <c r="AI37" s="382"/>
      <c r="AJ37" s="382"/>
      <c r="AK37" s="382"/>
      <c r="AL37" s="382"/>
      <c r="AM37" s="382"/>
      <c r="AN37" s="382"/>
      <c r="AO37" s="382"/>
      <c r="AP37" s="382"/>
      <c r="AQ37" s="382"/>
      <c r="AR37" s="382"/>
      <c r="AS37" s="382"/>
      <c r="AT37" s="383"/>
      <c r="AV37" s="229"/>
      <c r="AW37" s="230"/>
      <c r="AX37" s="230"/>
      <c r="AY37" s="230"/>
      <c r="AZ37" s="230"/>
      <c r="BA37" s="358"/>
      <c r="BB37" s="358"/>
      <c r="BC37" s="358"/>
      <c r="BD37" s="358"/>
      <c r="BE37" s="358"/>
      <c r="BF37" s="358"/>
      <c r="BG37" s="358"/>
      <c r="BH37" s="358"/>
      <c r="BI37" s="358"/>
      <c r="BJ37" s="358"/>
      <c r="BK37" s="358"/>
      <c r="BL37" s="358"/>
      <c r="BM37" s="358"/>
      <c r="BN37" s="358"/>
      <c r="BO37" s="358"/>
      <c r="BP37" s="358"/>
      <c r="BQ37" s="358"/>
      <c r="BR37" s="358"/>
      <c r="BS37" s="358"/>
      <c r="BT37" s="358"/>
      <c r="BU37" s="358"/>
      <c r="BV37" s="358"/>
      <c r="BW37" s="358"/>
      <c r="BX37" s="358"/>
      <c r="BY37" s="358"/>
      <c r="BZ37" s="358"/>
      <c r="CA37" s="358"/>
      <c r="CB37" s="358"/>
      <c r="CC37" s="358"/>
      <c r="CD37" s="358"/>
      <c r="CE37" s="358"/>
      <c r="CF37" s="358"/>
      <c r="CG37" s="358"/>
      <c r="CH37" s="358"/>
      <c r="CI37" s="358"/>
      <c r="CJ37" s="358"/>
      <c r="CK37" s="358"/>
      <c r="CL37" s="358"/>
      <c r="CM37" s="358"/>
      <c r="CN37" s="359"/>
    </row>
    <row r="38" spans="2:92" ht="13.5" thickBot="1">
      <c r="B38" s="390"/>
      <c r="C38" s="391"/>
      <c r="D38" s="391"/>
      <c r="E38" s="391"/>
      <c r="F38" s="391"/>
      <c r="G38" s="384" t="s">
        <v>44</v>
      </c>
      <c r="H38" s="384"/>
      <c r="I38" s="384"/>
      <c r="J38" s="384"/>
      <c r="K38" s="384"/>
      <c r="L38" s="384"/>
      <c r="M38" s="384"/>
      <c r="N38" s="384"/>
      <c r="O38" s="384"/>
      <c r="P38" s="384"/>
      <c r="Q38" s="384"/>
      <c r="R38" s="384"/>
      <c r="S38" s="384"/>
      <c r="T38" s="384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84"/>
      <c r="AK38" s="384"/>
      <c r="AL38" s="384"/>
      <c r="AM38" s="384"/>
      <c r="AN38" s="384"/>
      <c r="AO38" s="384"/>
      <c r="AP38" s="384"/>
      <c r="AQ38" s="384"/>
      <c r="AR38" s="384"/>
      <c r="AS38" s="384"/>
      <c r="AT38" s="385"/>
      <c r="AV38" s="341"/>
      <c r="AW38" s="342"/>
      <c r="AX38" s="342"/>
      <c r="AY38" s="342"/>
      <c r="AZ38" s="342"/>
      <c r="BA38" s="343" t="s">
        <v>44</v>
      </c>
      <c r="BB38" s="343"/>
      <c r="BC38" s="343"/>
      <c r="BD38" s="343"/>
      <c r="BE38" s="343"/>
      <c r="BF38" s="343"/>
      <c r="BG38" s="343"/>
      <c r="BH38" s="343"/>
      <c r="BI38" s="343"/>
      <c r="BJ38" s="343"/>
      <c r="BK38" s="343"/>
      <c r="BL38" s="343"/>
      <c r="BM38" s="343"/>
      <c r="BN38" s="343"/>
      <c r="BO38" s="343"/>
      <c r="BP38" s="343"/>
      <c r="BQ38" s="343"/>
      <c r="BR38" s="343"/>
      <c r="BS38" s="343"/>
      <c r="BT38" s="343"/>
      <c r="BU38" s="343"/>
      <c r="BV38" s="343"/>
      <c r="BW38" s="343"/>
      <c r="BX38" s="343"/>
      <c r="BY38" s="343"/>
      <c r="BZ38" s="343"/>
      <c r="CA38" s="343"/>
      <c r="CB38" s="343"/>
      <c r="CC38" s="343"/>
      <c r="CD38" s="343"/>
      <c r="CE38" s="343"/>
      <c r="CF38" s="343"/>
      <c r="CG38" s="343"/>
      <c r="CH38" s="343"/>
      <c r="CI38" s="343"/>
      <c r="CJ38" s="343"/>
      <c r="CK38" s="343"/>
      <c r="CL38" s="343"/>
      <c r="CM38" s="343"/>
      <c r="CN38" s="344"/>
    </row>
    <row r="39" spans="2:92" ht="3" customHeight="1" thickBot="1">
      <c r="B39" s="353"/>
      <c r="C39" s="353"/>
      <c r="D39" s="353"/>
      <c r="E39" s="353"/>
      <c r="F39" s="353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4"/>
      <c r="R39" s="354"/>
      <c r="S39" s="354"/>
      <c r="T39" s="354"/>
      <c r="U39" s="354"/>
      <c r="V39" s="354"/>
      <c r="W39" s="354"/>
      <c r="X39" s="354"/>
      <c r="Y39" s="354"/>
      <c r="Z39" s="354"/>
      <c r="AA39" s="354"/>
      <c r="AB39" s="354"/>
      <c r="AC39" s="354"/>
      <c r="AD39" s="354"/>
      <c r="AE39" s="354"/>
      <c r="AF39" s="354"/>
      <c r="AG39" s="354"/>
      <c r="AH39" s="354"/>
      <c r="AI39" s="354"/>
      <c r="AJ39" s="354"/>
      <c r="AK39" s="354"/>
      <c r="AL39" s="354"/>
      <c r="AM39" s="354"/>
      <c r="AN39" s="354"/>
      <c r="AO39" s="354"/>
      <c r="AP39" s="354"/>
      <c r="AQ39" s="354"/>
      <c r="AR39" s="354"/>
      <c r="AS39" s="354"/>
      <c r="AT39" s="354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</row>
    <row r="40" spans="2:92" ht="12" customHeight="1">
      <c r="B40" s="355">
        <f>B12</f>
      </c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Q40" s="356"/>
      <c r="R40" s="356"/>
      <c r="S40" s="356"/>
      <c r="T40" s="356"/>
      <c r="U40" s="356"/>
      <c r="V40" s="356"/>
      <c r="W40" s="356"/>
      <c r="X40" s="356"/>
      <c r="Y40" s="356"/>
      <c r="Z40" s="356"/>
      <c r="AA40" s="356"/>
      <c r="AB40" s="356"/>
      <c r="AC40" s="356"/>
      <c r="AD40" s="356"/>
      <c r="AE40" s="356"/>
      <c r="AF40" s="356"/>
      <c r="AG40" s="356"/>
      <c r="AH40" s="356"/>
      <c r="AI40" s="356"/>
      <c r="AJ40" s="356"/>
      <c r="AK40" s="356"/>
      <c r="AL40" s="356"/>
      <c r="AM40" s="356"/>
      <c r="AN40" s="356"/>
      <c r="AO40" s="356"/>
      <c r="AP40" s="356"/>
      <c r="AQ40" s="356"/>
      <c r="AR40" s="356"/>
      <c r="AS40" s="356"/>
      <c r="AT40" s="357"/>
      <c r="AV40" s="223">
        <f>AV12</f>
      </c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  <c r="CM40" s="224"/>
      <c r="CN40" s="225"/>
    </row>
    <row r="41" spans="2:92" ht="12" customHeight="1">
      <c r="B41" s="266" t="s">
        <v>52</v>
      </c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7"/>
      <c r="AJ41" s="267"/>
      <c r="AK41" s="267"/>
      <c r="AL41" s="267"/>
      <c r="AM41" s="267"/>
      <c r="AN41" s="267"/>
      <c r="AO41" s="267"/>
      <c r="AP41" s="267"/>
      <c r="AQ41" s="267"/>
      <c r="AR41" s="267"/>
      <c r="AS41" s="267"/>
      <c r="AT41" s="268"/>
      <c r="AV41" s="226" t="s">
        <v>52</v>
      </c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7"/>
      <c r="BM41" s="227"/>
      <c r="BN41" s="227"/>
      <c r="BO41" s="227"/>
      <c r="BP41" s="227"/>
      <c r="BQ41" s="227"/>
      <c r="BR41" s="227"/>
      <c r="BS41" s="227"/>
      <c r="BT41" s="227"/>
      <c r="BU41" s="227"/>
      <c r="BV41" s="227"/>
      <c r="BW41" s="227"/>
      <c r="BX41" s="227"/>
      <c r="BY41" s="227"/>
      <c r="BZ41" s="227"/>
      <c r="CA41" s="227"/>
      <c r="CB41" s="227"/>
      <c r="CC41" s="227"/>
      <c r="CD41" s="227"/>
      <c r="CE41" s="227"/>
      <c r="CF41" s="227"/>
      <c r="CG41" s="227"/>
      <c r="CH41" s="227"/>
      <c r="CI41" s="227"/>
      <c r="CJ41" s="227"/>
      <c r="CK41" s="227"/>
      <c r="CL41" s="227"/>
      <c r="CM41" s="227"/>
      <c r="CN41" s="228"/>
    </row>
    <row r="42" spans="2:92" ht="12" customHeight="1">
      <c r="B42" s="244" t="s">
        <v>7</v>
      </c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50"/>
      <c r="Q42" s="249" t="s">
        <v>46</v>
      </c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50"/>
      <c r="AF42" s="245" t="s">
        <v>47</v>
      </c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51"/>
      <c r="AV42" s="229" t="s">
        <v>7</v>
      </c>
      <c r="AW42" s="230"/>
      <c r="AX42" s="230"/>
      <c r="AY42" s="230"/>
      <c r="AZ42" s="230"/>
      <c r="BA42" s="230"/>
      <c r="BB42" s="230"/>
      <c r="BC42" s="230"/>
      <c r="BD42" s="230"/>
      <c r="BE42" s="230"/>
      <c r="BF42" s="230"/>
      <c r="BG42" s="230"/>
      <c r="BH42" s="230"/>
      <c r="BI42" s="230"/>
      <c r="BJ42" s="231"/>
      <c r="BK42" s="232" t="s">
        <v>46</v>
      </c>
      <c r="BL42" s="230"/>
      <c r="BM42" s="230"/>
      <c r="BN42" s="230"/>
      <c r="BO42" s="230"/>
      <c r="BP42" s="230"/>
      <c r="BQ42" s="230"/>
      <c r="BR42" s="230"/>
      <c r="BS42" s="230"/>
      <c r="BT42" s="230"/>
      <c r="BU42" s="230"/>
      <c r="BV42" s="230"/>
      <c r="BW42" s="230"/>
      <c r="BX42" s="230"/>
      <c r="BY42" s="231"/>
      <c r="BZ42" s="230" t="s">
        <v>47</v>
      </c>
      <c r="CA42" s="230"/>
      <c r="CB42" s="230"/>
      <c r="CC42" s="230"/>
      <c r="CD42" s="230"/>
      <c r="CE42" s="230"/>
      <c r="CF42" s="230"/>
      <c r="CG42" s="230"/>
      <c r="CH42" s="230"/>
      <c r="CI42" s="230"/>
      <c r="CJ42" s="230"/>
      <c r="CK42" s="230"/>
      <c r="CL42" s="230"/>
      <c r="CM42" s="230"/>
      <c r="CN42" s="233"/>
    </row>
    <row r="43" spans="2:92" ht="12" customHeight="1">
      <c r="B43" s="338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339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340"/>
      <c r="AF43" s="256"/>
      <c r="AG43" s="256"/>
      <c r="AH43" s="256"/>
      <c r="AI43" s="256"/>
      <c r="AJ43" s="256"/>
      <c r="AK43" s="256"/>
      <c r="AL43" s="256"/>
      <c r="AM43" s="256"/>
      <c r="AN43" s="256"/>
      <c r="AO43" s="256"/>
      <c r="AP43" s="256"/>
      <c r="AQ43" s="256"/>
      <c r="AR43" s="256"/>
      <c r="AS43" s="256"/>
      <c r="AT43" s="257"/>
      <c r="AV43" s="234"/>
      <c r="AW43" s="235"/>
      <c r="AX43" s="235"/>
      <c r="AY43" s="235"/>
      <c r="AZ43" s="235"/>
      <c r="BA43" s="235"/>
      <c r="BB43" s="235"/>
      <c r="BC43" s="235"/>
      <c r="BD43" s="235"/>
      <c r="BE43" s="235"/>
      <c r="BF43" s="235"/>
      <c r="BG43" s="235"/>
      <c r="BH43" s="235"/>
      <c r="BI43" s="235"/>
      <c r="BJ43" s="236"/>
      <c r="BK43" s="238"/>
      <c r="BL43" s="235"/>
      <c r="BM43" s="235"/>
      <c r="BN43" s="235"/>
      <c r="BO43" s="235"/>
      <c r="BP43" s="235"/>
      <c r="BQ43" s="235"/>
      <c r="BR43" s="235"/>
      <c r="BS43" s="235"/>
      <c r="BT43" s="235"/>
      <c r="BU43" s="235"/>
      <c r="BV43" s="235"/>
      <c r="BW43" s="235"/>
      <c r="BX43" s="235"/>
      <c r="BY43" s="236"/>
      <c r="BZ43" s="235"/>
      <c r="CA43" s="235"/>
      <c r="CB43" s="235"/>
      <c r="CC43" s="235"/>
      <c r="CD43" s="235"/>
      <c r="CE43" s="235"/>
      <c r="CF43" s="235"/>
      <c r="CG43" s="235"/>
      <c r="CH43" s="235"/>
      <c r="CI43" s="235"/>
      <c r="CJ43" s="235"/>
      <c r="CK43" s="235"/>
      <c r="CL43" s="235"/>
      <c r="CM43" s="235"/>
      <c r="CN43" s="237"/>
    </row>
    <row r="44" spans="2:92" ht="12" customHeight="1">
      <c r="B44" s="266" t="s">
        <v>51</v>
      </c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8"/>
      <c r="AV44" s="226" t="s">
        <v>51</v>
      </c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227"/>
      <c r="BT44" s="227"/>
      <c r="BU44" s="227"/>
      <c r="BV44" s="227"/>
      <c r="BW44" s="227"/>
      <c r="BX44" s="227"/>
      <c r="BY44" s="227"/>
      <c r="BZ44" s="227"/>
      <c r="CA44" s="227"/>
      <c r="CB44" s="227"/>
      <c r="CC44" s="227"/>
      <c r="CD44" s="227"/>
      <c r="CE44" s="227"/>
      <c r="CF44" s="227"/>
      <c r="CG44" s="227"/>
      <c r="CH44" s="227"/>
      <c r="CI44" s="227"/>
      <c r="CJ44" s="227"/>
      <c r="CK44" s="227"/>
      <c r="CL44" s="227"/>
      <c r="CM44" s="227"/>
      <c r="CN44" s="228"/>
    </row>
    <row r="45" spans="2:92" ht="12" customHeight="1">
      <c r="B45" s="244" t="s">
        <v>24</v>
      </c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9" t="s">
        <v>48</v>
      </c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50"/>
      <c r="AF45" s="245" t="s">
        <v>49</v>
      </c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51"/>
      <c r="AV45" s="229" t="s">
        <v>24</v>
      </c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/>
      <c r="BI45" s="230"/>
      <c r="BJ45" s="231"/>
      <c r="BK45" s="232" t="s">
        <v>48</v>
      </c>
      <c r="BL45" s="230"/>
      <c r="BM45" s="230"/>
      <c r="BN45" s="230"/>
      <c r="BO45" s="230"/>
      <c r="BP45" s="230"/>
      <c r="BQ45" s="230"/>
      <c r="BR45" s="230"/>
      <c r="BS45" s="230"/>
      <c r="BT45" s="230"/>
      <c r="BU45" s="230"/>
      <c r="BV45" s="230"/>
      <c r="BW45" s="230"/>
      <c r="BX45" s="230"/>
      <c r="BY45" s="231"/>
      <c r="BZ45" s="230" t="s">
        <v>49</v>
      </c>
      <c r="CA45" s="230"/>
      <c r="CB45" s="230"/>
      <c r="CC45" s="230"/>
      <c r="CD45" s="230"/>
      <c r="CE45" s="230"/>
      <c r="CF45" s="230"/>
      <c r="CG45" s="230"/>
      <c r="CH45" s="230"/>
      <c r="CI45" s="230"/>
      <c r="CJ45" s="230"/>
      <c r="CK45" s="230"/>
      <c r="CL45" s="230"/>
      <c r="CM45" s="230"/>
      <c r="CN45" s="233"/>
    </row>
    <row r="46" spans="2:92" ht="12" customHeight="1">
      <c r="B46" s="252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62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6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3"/>
      <c r="AS46" s="253"/>
      <c r="AT46" s="264"/>
      <c r="AV46" s="265"/>
      <c r="AW46" s="254"/>
      <c r="AX46" s="254"/>
      <c r="AY46" s="254"/>
      <c r="AZ46" s="254"/>
      <c r="BA46" s="254"/>
      <c r="BB46" s="254"/>
      <c r="BC46" s="254"/>
      <c r="BD46" s="254"/>
      <c r="BE46" s="254"/>
      <c r="BF46" s="254"/>
      <c r="BG46" s="254"/>
      <c r="BH46" s="254"/>
      <c r="BI46" s="254"/>
      <c r="BJ46" s="261"/>
      <c r="BK46" s="260"/>
      <c r="BL46" s="254"/>
      <c r="BM46" s="254"/>
      <c r="BN46" s="254"/>
      <c r="BO46" s="254"/>
      <c r="BP46" s="254"/>
      <c r="BQ46" s="254"/>
      <c r="BR46" s="254"/>
      <c r="BS46" s="254"/>
      <c r="BT46" s="254"/>
      <c r="BU46" s="254"/>
      <c r="BV46" s="254"/>
      <c r="BW46" s="254"/>
      <c r="BX46" s="254"/>
      <c r="BY46" s="261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  <c r="CK46" s="254"/>
      <c r="CL46" s="254"/>
      <c r="CM46" s="254"/>
      <c r="CN46" s="255"/>
    </row>
    <row r="47" spans="2:92" ht="12" customHeight="1">
      <c r="B47" s="241" t="s">
        <v>50</v>
      </c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3"/>
      <c r="AV47" s="226" t="s">
        <v>50</v>
      </c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7"/>
      <c r="BM47" s="227"/>
      <c r="BN47" s="227"/>
      <c r="BO47" s="227"/>
      <c r="BP47" s="227"/>
      <c r="BQ47" s="227"/>
      <c r="BR47" s="227"/>
      <c r="BS47" s="227"/>
      <c r="BT47" s="227"/>
      <c r="BU47" s="227"/>
      <c r="BV47" s="227"/>
      <c r="BW47" s="227"/>
      <c r="BX47" s="227"/>
      <c r="BY47" s="227"/>
      <c r="BZ47" s="227"/>
      <c r="CA47" s="227"/>
      <c r="CB47" s="227"/>
      <c r="CC47" s="227"/>
      <c r="CD47" s="227"/>
      <c r="CE47" s="227"/>
      <c r="CF47" s="227"/>
      <c r="CG47" s="227"/>
      <c r="CH47" s="227"/>
      <c r="CI47" s="227"/>
      <c r="CJ47" s="227"/>
      <c r="CK47" s="227"/>
      <c r="CL47" s="227"/>
      <c r="CM47" s="227"/>
      <c r="CN47" s="228"/>
    </row>
    <row r="48" spans="2:92" ht="12" customHeight="1">
      <c r="B48" s="244" t="s">
        <v>7</v>
      </c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9" t="s">
        <v>8</v>
      </c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50"/>
      <c r="AF48" s="245" t="s">
        <v>47</v>
      </c>
      <c r="AG48" s="245"/>
      <c r="AH48" s="245"/>
      <c r="AI48" s="245"/>
      <c r="AJ48" s="245"/>
      <c r="AK48" s="245"/>
      <c r="AL48" s="245"/>
      <c r="AM48" s="245"/>
      <c r="AN48" s="245"/>
      <c r="AO48" s="245"/>
      <c r="AP48" s="245"/>
      <c r="AQ48" s="245"/>
      <c r="AR48" s="245"/>
      <c r="AS48" s="245"/>
      <c r="AT48" s="251"/>
      <c r="AV48" s="229" t="s">
        <v>7</v>
      </c>
      <c r="AW48" s="230"/>
      <c r="AX48" s="230"/>
      <c r="AY48" s="230"/>
      <c r="AZ48" s="230"/>
      <c r="BA48" s="230"/>
      <c r="BB48" s="230"/>
      <c r="BC48" s="230"/>
      <c r="BD48" s="230"/>
      <c r="BE48" s="230"/>
      <c r="BF48" s="230"/>
      <c r="BG48" s="230"/>
      <c r="BH48" s="230"/>
      <c r="BI48" s="230"/>
      <c r="BJ48" s="231"/>
      <c r="BK48" s="232" t="s">
        <v>8</v>
      </c>
      <c r="BL48" s="230"/>
      <c r="BM48" s="230"/>
      <c r="BN48" s="230"/>
      <c r="BO48" s="230"/>
      <c r="BP48" s="230"/>
      <c r="BQ48" s="230"/>
      <c r="BR48" s="230"/>
      <c r="BS48" s="230"/>
      <c r="BT48" s="230"/>
      <c r="BU48" s="230"/>
      <c r="BV48" s="230"/>
      <c r="BW48" s="230"/>
      <c r="BX48" s="230"/>
      <c r="BY48" s="231"/>
      <c r="BZ48" s="230" t="s">
        <v>47</v>
      </c>
      <c r="CA48" s="230"/>
      <c r="CB48" s="230"/>
      <c r="CC48" s="230"/>
      <c r="CD48" s="230"/>
      <c r="CE48" s="230"/>
      <c r="CF48" s="230"/>
      <c r="CG48" s="230"/>
      <c r="CH48" s="230"/>
      <c r="CI48" s="230"/>
      <c r="CJ48" s="230"/>
      <c r="CK48" s="230"/>
      <c r="CL48" s="230"/>
      <c r="CM48" s="230"/>
      <c r="CN48" s="233"/>
    </row>
    <row r="49" spans="2:92" ht="12" customHeight="1" thickBot="1">
      <c r="B49" s="210" t="str">
        <f>IF(B43*B46=0," ",B50)</f>
        <v> </v>
      </c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21" t="str">
        <f>IF(Q43*Q46=0," ",Q50)</f>
        <v> </v>
      </c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22"/>
      <c r="AF49" s="239" t="str">
        <f>IF(AF43*AF46=0," ",AF50)</f>
        <v> </v>
      </c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40"/>
      <c r="AV49" s="271" t="str">
        <f>IF(AV43*AV46=0," ",AV50)</f>
        <v> </v>
      </c>
      <c r="AW49" s="247"/>
      <c r="AX49" s="247"/>
      <c r="AY49" s="247"/>
      <c r="AZ49" s="247"/>
      <c r="BA49" s="247"/>
      <c r="BB49" s="247"/>
      <c r="BC49" s="247"/>
      <c r="BD49" s="247"/>
      <c r="BE49" s="247"/>
      <c r="BF49" s="247"/>
      <c r="BG49" s="247"/>
      <c r="BH49" s="247"/>
      <c r="BI49" s="247"/>
      <c r="BJ49" s="247"/>
      <c r="BK49" s="258" t="str">
        <f>IF(BK43*BK46=0," ",BK50)</f>
        <v> </v>
      </c>
      <c r="BL49" s="247"/>
      <c r="BM49" s="247"/>
      <c r="BN49" s="247"/>
      <c r="BO49" s="247"/>
      <c r="BP49" s="247"/>
      <c r="BQ49" s="247"/>
      <c r="BR49" s="247"/>
      <c r="BS49" s="247"/>
      <c r="BT49" s="247"/>
      <c r="BU49" s="247"/>
      <c r="BV49" s="247"/>
      <c r="BW49" s="247"/>
      <c r="BX49" s="247"/>
      <c r="BY49" s="259"/>
      <c r="BZ49" s="246" t="str">
        <f>IF(BZ43*BZ46=0," ",BZ50)</f>
        <v> </v>
      </c>
      <c r="CA49" s="247"/>
      <c r="CB49" s="247"/>
      <c r="CC49" s="247"/>
      <c r="CD49" s="247"/>
      <c r="CE49" s="247"/>
      <c r="CF49" s="247"/>
      <c r="CG49" s="247"/>
      <c r="CH49" s="247"/>
      <c r="CI49" s="247"/>
      <c r="CJ49" s="247"/>
      <c r="CK49" s="247"/>
      <c r="CL49" s="247"/>
      <c r="CM49" s="247"/>
      <c r="CN49" s="248"/>
    </row>
    <row r="50" spans="2:92" ht="3.75" customHeight="1" thickBot="1">
      <c r="B50" s="176">
        <f>B43*B46</f>
        <v>0</v>
      </c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6">
        <f>Q43*Q46</f>
        <v>0</v>
      </c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6">
        <f>AF43*AF46</f>
        <v>0</v>
      </c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V50" s="197">
        <f>AV43*AV46</f>
        <v>0</v>
      </c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7">
        <f>BK43*BK46</f>
        <v>0</v>
      </c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  <c r="BZ50" s="197">
        <f>BZ43*BZ46</f>
        <v>0</v>
      </c>
      <c r="CA50" s="198"/>
      <c r="CB50" s="198"/>
      <c r="CC50" s="198"/>
      <c r="CD50" s="198"/>
      <c r="CE50" s="198"/>
      <c r="CF50" s="198"/>
      <c r="CG50" s="198"/>
      <c r="CH50" s="198"/>
      <c r="CI50" s="198"/>
      <c r="CJ50" s="198"/>
      <c r="CK50" s="198"/>
      <c r="CL50" s="198"/>
      <c r="CM50" s="198"/>
      <c r="CN50" s="198"/>
    </row>
    <row r="51" spans="2:92" ht="24" customHeight="1">
      <c r="B51" s="345">
        <f>UPPER(BK7)</f>
      </c>
      <c r="C51" s="346"/>
      <c r="D51" s="346"/>
      <c r="E51" s="346"/>
      <c r="F51" s="346"/>
      <c r="G51" s="346"/>
      <c r="H51" s="346"/>
      <c r="I51" s="346"/>
      <c r="J51" s="346"/>
      <c r="K51" s="346"/>
      <c r="L51" s="346"/>
      <c r="M51" s="346"/>
      <c r="N51" s="346"/>
      <c r="O51" s="346"/>
      <c r="P51" s="346"/>
      <c r="Q51" s="346"/>
      <c r="R51" s="346"/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346"/>
      <c r="AG51" s="346"/>
      <c r="AH51" s="346"/>
      <c r="AI51" s="346"/>
      <c r="AJ51" s="346"/>
      <c r="AK51" s="346"/>
      <c r="AL51" s="346"/>
      <c r="AM51" s="346"/>
      <c r="AN51" s="346"/>
      <c r="AO51" s="346"/>
      <c r="AP51" s="346"/>
      <c r="AQ51" s="346"/>
      <c r="AR51" s="346"/>
      <c r="AS51" s="346"/>
      <c r="AT51" s="347"/>
      <c r="AV51" s="1021">
        <f>UPPER(BZ7)</f>
      </c>
      <c r="AW51" s="1022"/>
      <c r="AX51" s="1022"/>
      <c r="AY51" s="1022"/>
      <c r="AZ51" s="1022"/>
      <c r="BA51" s="1022"/>
      <c r="BB51" s="1022"/>
      <c r="BC51" s="1022"/>
      <c r="BD51" s="1022"/>
      <c r="BE51" s="1022"/>
      <c r="BF51" s="1022"/>
      <c r="BG51" s="1022"/>
      <c r="BH51" s="1022"/>
      <c r="BI51" s="1022"/>
      <c r="BJ51" s="1022"/>
      <c r="BK51" s="1022"/>
      <c r="BL51" s="1022"/>
      <c r="BM51" s="1022"/>
      <c r="BN51" s="1022"/>
      <c r="BO51" s="1022"/>
      <c r="BP51" s="1022"/>
      <c r="BQ51" s="1022"/>
      <c r="BR51" s="1022"/>
      <c r="BS51" s="1022"/>
      <c r="BT51" s="1022"/>
      <c r="BU51" s="1022"/>
      <c r="BV51" s="1022"/>
      <c r="BW51" s="1022"/>
      <c r="BX51" s="1022"/>
      <c r="BY51" s="1022"/>
      <c r="BZ51" s="1022"/>
      <c r="CA51" s="1022"/>
      <c r="CB51" s="1022"/>
      <c r="CC51" s="1022"/>
      <c r="CD51" s="1022"/>
      <c r="CE51" s="1022"/>
      <c r="CF51" s="1022"/>
      <c r="CG51" s="1022"/>
      <c r="CH51" s="1022"/>
      <c r="CI51" s="1022"/>
      <c r="CJ51" s="1022"/>
      <c r="CK51" s="1022"/>
      <c r="CL51" s="1022"/>
      <c r="CM51" s="1022"/>
      <c r="CN51" s="1023"/>
    </row>
    <row r="52" spans="2:92" ht="3" customHeight="1">
      <c r="B52" s="11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12"/>
      <c r="AV52" s="13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14"/>
    </row>
    <row r="53" spans="2:92" ht="12.75">
      <c r="B53" s="348" t="s">
        <v>0</v>
      </c>
      <c r="C53" s="349"/>
      <c r="D53" s="349"/>
      <c r="E53" s="349"/>
      <c r="F53" s="349"/>
      <c r="G53" s="349" t="s">
        <v>17</v>
      </c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349"/>
      <c r="AD53" s="349"/>
      <c r="AE53" s="349"/>
      <c r="AF53" s="349"/>
      <c r="AG53" s="349"/>
      <c r="AH53" s="349"/>
      <c r="AI53" s="349"/>
      <c r="AJ53" s="349"/>
      <c r="AK53" s="349"/>
      <c r="AL53" s="349"/>
      <c r="AM53" s="349"/>
      <c r="AN53" s="349"/>
      <c r="AO53" s="349"/>
      <c r="AP53" s="349"/>
      <c r="AQ53" s="349"/>
      <c r="AR53" s="349"/>
      <c r="AS53" s="349"/>
      <c r="AT53" s="350"/>
      <c r="AV53" s="319" t="s">
        <v>0</v>
      </c>
      <c r="AW53" s="320"/>
      <c r="AX53" s="320"/>
      <c r="AY53" s="320"/>
      <c r="AZ53" s="320"/>
      <c r="BA53" s="320" t="s">
        <v>17</v>
      </c>
      <c r="BB53" s="320"/>
      <c r="BC53" s="320"/>
      <c r="BD53" s="320"/>
      <c r="BE53" s="320"/>
      <c r="BF53" s="320"/>
      <c r="BG53" s="320"/>
      <c r="BH53" s="320"/>
      <c r="BI53" s="320"/>
      <c r="BJ53" s="320"/>
      <c r="BK53" s="320"/>
      <c r="BL53" s="320"/>
      <c r="BM53" s="320"/>
      <c r="BN53" s="320"/>
      <c r="BO53" s="320"/>
      <c r="BP53" s="320"/>
      <c r="BQ53" s="320"/>
      <c r="BR53" s="320"/>
      <c r="BS53" s="320"/>
      <c r="BT53" s="320"/>
      <c r="BU53" s="320"/>
      <c r="BV53" s="320"/>
      <c r="BW53" s="320"/>
      <c r="BX53" s="320"/>
      <c r="BY53" s="320"/>
      <c r="BZ53" s="320"/>
      <c r="CA53" s="320"/>
      <c r="CB53" s="320"/>
      <c r="CC53" s="320"/>
      <c r="CD53" s="320"/>
      <c r="CE53" s="320"/>
      <c r="CF53" s="320"/>
      <c r="CG53" s="320"/>
      <c r="CH53" s="320"/>
      <c r="CI53" s="320"/>
      <c r="CJ53" s="320"/>
      <c r="CK53" s="320"/>
      <c r="CL53" s="320"/>
      <c r="CM53" s="320"/>
      <c r="CN53" s="321"/>
    </row>
    <row r="54" spans="2:92" ht="3" customHeight="1">
      <c r="B54" s="11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12"/>
      <c r="AV54" s="17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9"/>
    </row>
    <row r="55" spans="2:92" ht="12.75">
      <c r="B55" s="351">
        <f>_xlfn.IFERROR(B57+B61+B65+B69,0)</f>
        <v>0</v>
      </c>
      <c r="C55" s="352"/>
      <c r="D55" s="352"/>
      <c r="E55" s="352"/>
      <c r="F55" s="352"/>
      <c r="G55" s="328" t="s">
        <v>36</v>
      </c>
      <c r="H55" s="328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8"/>
      <c r="AH55" s="328"/>
      <c r="AI55" s="328"/>
      <c r="AJ55" s="328"/>
      <c r="AK55" s="328"/>
      <c r="AL55" s="328"/>
      <c r="AM55" s="328"/>
      <c r="AN55" s="328"/>
      <c r="AO55" s="328"/>
      <c r="AP55" s="328"/>
      <c r="AQ55" s="328"/>
      <c r="AR55" s="328"/>
      <c r="AS55" s="328"/>
      <c r="AT55" s="329"/>
      <c r="AV55" s="322">
        <f>_xlfn.IFERROR(AV57+AV61+AV65+AV69,0)</f>
        <v>0</v>
      </c>
      <c r="AW55" s="323"/>
      <c r="AX55" s="323"/>
      <c r="AY55" s="323"/>
      <c r="AZ55" s="323"/>
      <c r="BA55" s="293" t="s">
        <v>36</v>
      </c>
      <c r="BB55" s="293"/>
      <c r="BC55" s="293"/>
      <c r="BD55" s="293"/>
      <c r="BE55" s="293"/>
      <c r="BF55" s="293"/>
      <c r="BG55" s="293"/>
      <c r="BH55" s="293"/>
      <c r="BI55" s="293"/>
      <c r="BJ55" s="293"/>
      <c r="BK55" s="293"/>
      <c r="BL55" s="293"/>
      <c r="BM55" s="293"/>
      <c r="BN55" s="293"/>
      <c r="BO55" s="293"/>
      <c r="BP55" s="293"/>
      <c r="BQ55" s="293"/>
      <c r="BR55" s="293"/>
      <c r="BS55" s="293"/>
      <c r="BT55" s="293"/>
      <c r="BU55" s="293"/>
      <c r="BV55" s="293"/>
      <c r="BW55" s="293"/>
      <c r="BX55" s="293"/>
      <c r="BY55" s="293"/>
      <c r="BZ55" s="293"/>
      <c r="CA55" s="293"/>
      <c r="CB55" s="293"/>
      <c r="CC55" s="293"/>
      <c r="CD55" s="293"/>
      <c r="CE55" s="293"/>
      <c r="CF55" s="293"/>
      <c r="CG55" s="293"/>
      <c r="CH55" s="293"/>
      <c r="CI55" s="293"/>
      <c r="CJ55" s="293"/>
      <c r="CK55" s="293"/>
      <c r="CL55" s="293"/>
      <c r="CM55" s="293"/>
      <c r="CN55" s="294"/>
    </row>
    <row r="56" spans="2:92" ht="3" customHeight="1">
      <c r="B56" s="280"/>
      <c r="C56" s="281"/>
      <c r="D56" s="281"/>
      <c r="E56" s="281"/>
      <c r="F56" s="281"/>
      <c r="G56" s="330"/>
      <c r="H56" s="330"/>
      <c r="I56" s="330"/>
      <c r="J56" s="330"/>
      <c r="K56" s="330"/>
      <c r="L56" s="330"/>
      <c r="M56" s="330"/>
      <c r="N56" s="330"/>
      <c r="O56" s="330"/>
      <c r="P56" s="330"/>
      <c r="Q56" s="330"/>
      <c r="R56" s="330"/>
      <c r="S56" s="330"/>
      <c r="T56" s="330"/>
      <c r="U56" s="330"/>
      <c r="V56" s="330"/>
      <c r="W56" s="330"/>
      <c r="X56" s="330"/>
      <c r="Y56" s="330"/>
      <c r="Z56" s="330"/>
      <c r="AA56" s="330"/>
      <c r="AB56" s="330"/>
      <c r="AC56" s="330"/>
      <c r="AD56" s="330"/>
      <c r="AE56" s="330"/>
      <c r="AF56" s="330"/>
      <c r="AG56" s="330"/>
      <c r="AH56" s="330"/>
      <c r="AI56" s="330"/>
      <c r="AJ56" s="330"/>
      <c r="AK56" s="330"/>
      <c r="AL56" s="330"/>
      <c r="AM56" s="330"/>
      <c r="AN56" s="330"/>
      <c r="AO56" s="330"/>
      <c r="AP56" s="330"/>
      <c r="AQ56" s="330"/>
      <c r="AR56" s="330"/>
      <c r="AS56" s="330"/>
      <c r="AT56" s="331"/>
      <c r="AV56" s="203"/>
      <c r="AW56" s="204"/>
      <c r="AX56" s="204"/>
      <c r="AY56" s="204"/>
      <c r="AZ56" s="20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5"/>
    </row>
    <row r="57" spans="2:92" ht="12.75">
      <c r="B57" s="332" t="str">
        <f>IF($B$59=0," ",$B$18)</f>
        <v> </v>
      </c>
      <c r="C57" s="333"/>
      <c r="D57" s="333"/>
      <c r="E57" s="333"/>
      <c r="F57" s="333"/>
      <c r="G57" s="326" t="s">
        <v>37</v>
      </c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6"/>
      <c r="U57" s="326"/>
      <c r="V57" s="326"/>
      <c r="W57" s="326"/>
      <c r="X57" s="326"/>
      <c r="Y57" s="326"/>
      <c r="Z57" s="326"/>
      <c r="AA57" s="326"/>
      <c r="AB57" s="326"/>
      <c r="AC57" s="326"/>
      <c r="AD57" s="326"/>
      <c r="AE57" s="326"/>
      <c r="AF57" s="326"/>
      <c r="AG57" s="326"/>
      <c r="AH57" s="326"/>
      <c r="AI57" s="326"/>
      <c r="AJ57" s="326"/>
      <c r="AK57" s="326"/>
      <c r="AL57" s="326"/>
      <c r="AM57" s="326"/>
      <c r="AN57" s="326"/>
      <c r="AO57" s="326"/>
      <c r="AP57" s="326"/>
      <c r="AQ57" s="326"/>
      <c r="AR57" s="326"/>
      <c r="AS57" s="326"/>
      <c r="AT57" s="327"/>
      <c r="AV57" s="317" t="str">
        <f>IF(AV59=0," ",$B$18)</f>
        <v> </v>
      </c>
      <c r="AW57" s="318"/>
      <c r="AX57" s="318"/>
      <c r="AY57" s="318"/>
      <c r="AZ57" s="318"/>
      <c r="BA57" s="269" t="s">
        <v>37</v>
      </c>
      <c r="BB57" s="269"/>
      <c r="BC57" s="269"/>
      <c r="BD57" s="269"/>
      <c r="BE57" s="269"/>
      <c r="BF57" s="269"/>
      <c r="BG57" s="269"/>
      <c r="BH57" s="269"/>
      <c r="BI57" s="269"/>
      <c r="BJ57" s="269"/>
      <c r="BK57" s="269"/>
      <c r="BL57" s="269"/>
      <c r="BM57" s="269"/>
      <c r="BN57" s="269"/>
      <c r="BO57" s="269"/>
      <c r="BP57" s="269"/>
      <c r="BQ57" s="269"/>
      <c r="BR57" s="269"/>
      <c r="BS57" s="269"/>
      <c r="BT57" s="269"/>
      <c r="BU57" s="269"/>
      <c r="BV57" s="269"/>
      <c r="BW57" s="269"/>
      <c r="BX57" s="269"/>
      <c r="BY57" s="269"/>
      <c r="BZ57" s="269"/>
      <c r="CA57" s="269"/>
      <c r="CB57" s="269"/>
      <c r="CC57" s="269"/>
      <c r="CD57" s="269"/>
      <c r="CE57" s="269"/>
      <c r="CF57" s="269"/>
      <c r="CG57" s="269"/>
      <c r="CH57" s="269"/>
      <c r="CI57" s="269"/>
      <c r="CJ57" s="269"/>
      <c r="CK57" s="269"/>
      <c r="CL57" s="269"/>
      <c r="CM57" s="269"/>
      <c r="CN57" s="270"/>
    </row>
    <row r="58" spans="2:92" ht="3" customHeight="1">
      <c r="B58" s="280"/>
      <c r="C58" s="281"/>
      <c r="D58" s="281"/>
      <c r="E58" s="281"/>
      <c r="F58" s="281"/>
      <c r="G58" s="282"/>
      <c r="H58" s="282"/>
      <c r="I58" s="282"/>
      <c r="J58" s="282"/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2"/>
      <c r="X58" s="282"/>
      <c r="Y58" s="282"/>
      <c r="Z58" s="282"/>
      <c r="AA58" s="282"/>
      <c r="AB58" s="282"/>
      <c r="AC58" s="282"/>
      <c r="AD58" s="282"/>
      <c r="AE58" s="282"/>
      <c r="AF58" s="282"/>
      <c r="AG58" s="282"/>
      <c r="AH58" s="282"/>
      <c r="AI58" s="282"/>
      <c r="AJ58" s="282"/>
      <c r="AK58" s="282"/>
      <c r="AL58" s="282"/>
      <c r="AM58" s="282"/>
      <c r="AN58" s="282"/>
      <c r="AO58" s="282"/>
      <c r="AP58" s="282"/>
      <c r="AQ58" s="282"/>
      <c r="AR58" s="282"/>
      <c r="AS58" s="282"/>
      <c r="AT58" s="283"/>
      <c r="AV58" s="203"/>
      <c r="AW58" s="204"/>
      <c r="AX58" s="204"/>
      <c r="AY58" s="204"/>
      <c r="AZ58" s="204"/>
      <c r="BA58" s="274"/>
      <c r="BB58" s="274"/>
      <c r="BC58" s="274"/>
      <c r="BD58" s="274"/>
      <c r="BE58" s="274"/>
      <c r="BF58" s="274"/>
      <c r="BG58" s="274"/>
      <c r="BH58" s="274"/>
      <c r="BI58" s="274"/>
      <c r="BJ58" s="274"/>
      <c r="BK58" s="274"/>
      <c r="BL58" s="274"/>
      <c r="BM58" s="274"/>
      <c r="BN58" s="274"/>
      <c r="BO58" s="274"/>
      <c r="BP58" s="274"/>
      <c r="BQ58" s="274"/>
      <c r="BR58" s="274"/>
      <c r="BS58" s="274"/>
      <c r="BT58" s="274"/>
      <c r="BU58" s="274"/>
      <c r="BV58" s="274"/>
      <c r="BW58" s="274"/>
      <c r="BX58" s="274"/>
      <c r="BY58" s="274"/>
      <c r="BZ58" s="274"/>
      <c r="CA58" s="274"/>
      <c r="CB58" s="274"/>
      <c r="CC58" s="274"/>
      <c r="CD58" s="274"/>
      <c r="CE58" s="274"/>
      <c r="CF58" s="274"/>
      <c r="CG58" s="274"/>
      <c r="CH58" s="274"/>
      <c r="CI58" s="274"/>
      <c r="CJ58" s="274"/>
      <c r="CK58" s="274"/>
      <c r="CL58" s="274"/>
      <c r="CM58" s="274"/>
      <c r="CN58" s="275"/>
    </row>
    <row r="59" spans="2:92" ht="12.75">
      <c r="B59" s="324"/>
      <c r="C59" s="325"/>
      <c r="D59" s="325"/>
      <c r="E59" s="325"/>
      <c r="F59" s="325"/>
      <c r="G59" s="326" t="s">
        <v>38</v>
      </c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  <c r="T59" s="326"/>
      <c r="U59" s="326"/>
      <c r="V59" s="326"/>
      <c r="W59" s="326"/>
      <c r="X59" s="326"/>
      <c r="Y59" s="326"/>
      <c r="Z59" s="326"/>
      <c r="AA59" s="326"/>
      <c r="AB59" s="326"/>
      <c r="AC59" s="326"/>
      <c r="AD59" s="326"/>
      <c r="AE59" s="326"/>
      <c r="AF59" s="326"/>
      <c r="AG59" s="326"/>
      <c r="AH59" s="326"/>
      <c r="AI59" s="326"/>
      <c r="AJ59" s="326"/>
      <c r="AK59" s="326"/>
      <c r="AL59" s="326"/>
      <c r="AM59" s="326"/>
      <c r="AN59" s="326"/>
      <c r="AO59" s="326"/>
      <c r="AP59" s="326"/>
      <c r="AQ59" s="326"/>
      <c r="AR59" s="326"/>
      <c r="AS59" s="326"/>
      <c r="AT59" s="327"/>
      <c r="AV59" s="208"/>
      <c r="AW59" s="209"/>
      <c r="AX59" s="209"/>
      <c r="AY59" s="209"/>
      <c r="AZ59" s="209"/>
      <c r="BA59" s="269" t="s">
        <v>38</v>
      </c>
      <c r="BB59" s="269"/>
      <c r="BC59" s="269"/>
      <c r="BD59" s="269"/>
      <c r="BE59" s="269"/>
      <c r="BF59" s="269"/>
      <c r="BG59" s="269"/>
      <c r="BH59" s="269"/>
      <c r="BI59" s="269"/>
      <c r="BJ59" s="269"/>
      <c r="BK59" s="269"/>
      <c r="BL59" s="269"/>
      <c r="BM59" s="269"/>
      <c r="BN59" s="269"/>
      <c r="BO59" s="269"/>
      <c r="BP59" s="269"/>
      <c r="BQ59" s="269"/>
      <c r="BR59" s="269"/>
      <c r="BS59" s="269"/>
      <c r="BT59" s="269"/>
      <c r="BU59" s="269"/>
      <c r="BV59" s="269"/>
      <c r="BW59" s="269"/>
      <c r="BX59" s="269"/>
      <c r="BY59" s="269"/>
      <c r="BZ59" s="269"/>
      <c r="CA59" s="269"/>
      <c r="CB59" s="269"/>
      <c r="CC59" s="269"/>
      <c r="CD59" s="269"/>
      <c r="CE59" s="269"/>
      <c r="CF59" s="269"/>
      <c r="CG59" s="269"/>
      <c r="CH59" s="269"/>
      <c r="CI59" s="269"/>
      <c r="CJ59" s="269"/>
      <c r="CK59" s="269"/>
      <c r="CL59" s="269"/>
      <c r="CM59" s="269"/>
      <c r="CN59" s="270"/>
    </row>
    <row r="60" spans="2:92" ht="3" customHeight="1">
      <c r="B60" s="280"/>
      <c r="C60" s="281"/>
      <c r="D60" s="281"/>
      <c r="E60" s="281"/>
      <c r="F60" s="281"/>
      <c r="G60" s="330"/>
      <c r="H60" s="330"/>
      <c r="I60" s="330"/>
      <c r="J60" s="330"/>
      <c r="K60" s="330"/>
      <c r="L60" s="330"/>
      <c r="M60" s="330"/>
      <c r="N60" s="330"/>
      <c r="O60" s="330"/>
      <c r="P60" s="330"/>
      <c r="Q60" s="330"/>
      <c r="R60" s="330"/>
      <c r="S60" s="330"/>
      <c r="T60" s="330"/>
      <c r="U60" s="330"/>
      <c r="V60" s="330"/>
      <c r="W60" s="330"/>
      <c r="X60" s="330"/>
      <c r="Y60" s="330"/>
      <c r="Z60" s="330"/>
      <c r="AA60" s="330"/>
      <c r="AB60" s="330"/>
      <c r="AC60" s="330"/>
      <c r="AD60" s="330"/>
      <c r="AE60" s="330"/>
      <c r="AF60" s="330"/>
      <c r="AG60" s="330"/>
      <c r="AH60" s="330"/>
      <c r="AI60" s="330"/>
      <c r="AJ60" s="330"/>
      <c r="AK60" s="330"/>
      <c r="AL60" s="330"/>
      <c r="AM60" s="330"/>
      <c r="AN60" s="330"/>
      <c r="AO60" s="330"/>
      <c r="AP60" s="330"/>
      <c r="AQ60" s="330"/>
      <c r="AR60" s="330"/>
      <c r="AS60" s="330"/>
      <c r="AT60" s="331"/>
      <c r="AV60" s="203"/>
      <c r="AW60" s="204"/>
      <c r="AX60" s="204"/>
      <c r="AY60" s="204"/>
      <c r="AZ60" s="20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5"/>
    </row>
    <row r="61" spans="2:92" ht="12.75">
      <c r="B61" s="332" t="str">
        <f>IF($B$59=0," ",$B$22)</f>
        <v> </v>
      </c>
      <c r="C61" s="333"/>
      <c r="D61" s="333"/>
      <c r="E61" s="333"/>
      <c r="F61" s="333"/>
      <c r="G61" s="328" t="s">
        <v>39</v>
      </c>
      <c r="H61" s="328"/>
      <c r="I61" s="328"/>
      <c r="J61" s="328"/>
      <c r="K61" s="328"/>
      <c r="L61" s="328"/>
      <c r="M61" s="328"/>
      <c r="N61" s="328"/>
      <c r="O61" s="328"/>
      <c r="P61" s="328"/>
      <c r="Q61" s="328"/>
      <c r="R61" s="328"/>
      <c r="S61" s="328"/>
      <c r="T61" s="328"/>
      <c r="U61" s="328"/>
      <c r="V61" s="328"/>
      <c r="W61" s="328"/>
      <c r="X61" s="328"/>
      <c r="Y61" s="328"/>
      <c r="Z61" s="328"/>
      <c r="AA61" s="328"/>
      <c r="AB61" s="328"/>
      <c r="AC61" s="328"/>
      <c r="AD61" s="328"/>
      <c r="AE61" s="328"/>
      <c r="AF61" s="328"/>
      <c r="AG61" s="328"/>
      <c r="AH61" s="328"/>
      <c r="AI61" s="328"/>
      <c r="AJ61" s="328"/>
      <c r="AK61" s="328"/>
      <c r="AL61" s="328"/>
      <c r="AM61" s="328"/>
      <c r="AN61" s="328"/>
      <c r="AO61" s="328"/>
      <c r="AP61" s="328"/>
      <c r="AQ61" s="328"/>
      <c r="AR61" s="328"/>
      <c r="AS61" s="328"/>
      <c r="AT61" s="329"/>
      <c r="AV61" s="317" t="str">
        <f>IF($AV$59=0," ",$B$22)</f>
        <v> </v>
      </c>
      <c r="AW61" s="318"/>
      <c r="AX61" s="318"/>
      <c r="AY61" s="318"/>
      <c r="AZ61" s="318"/>
      <c r="BA61" s="293" t="s">
        <v>39</v>
      </c>
      <c r="BB61" s="293"/>
      <c r="BC61" s="293"/>
      <c r="BD61" s="293"/>
      <c r="BE61" s="293"/>
      <c r="BF61" s="293"/>
      <c r="BG61" s="293"/>
      <c r="BH61" s="293"/>
      <c r="BI61" s="293"/>
      <c r="BJ61" s="293"/>
      <c r="BK61" s="293"/>
      <c r="BL61" s="293"/>
      <c r="BM61" s="293"/>
      <c r="BN61" s="293"/>
      <c r="BO61" s="293"/>
      <c r="BP61" s="293"/>
      <c r="BQ61" s="293"/>
      <c r="BR61" s="293"/>
      <c r="BS61" s="293"/>
      <c r="BT61" s="293"/>
      <c r="BU61" s="293"/>
      <c r="BV61" s="293"/>
      <c r="BW61" s="293"/>
      <c r="BX61" s="293"/>
      <c r="BY61" s="293"/>
      <c r="BZ61" s="293"/>
      <c r="CA61" s="293"/>
      <c r="CB61" s="293"/>
      <c r="CC61" s="293"/>
      <c r="CD61" s="293"/>
      <c r="CE61" s="293"/>
      <c r="CF61" s="293"/>
      <c r="CG61" s="293"/>
      <c r="CH61" s="293"/>
      <c r="CI61" s="293"/>
      <c r="CJ61" s="293"/>
      <c r="CK61" s="293"/>
      <c r="CL61" s="293"/>
      <c r="CM61" s="293"/>
      <c r="CN61" s="294"/>
    </row>
    <row r="62" spans="2:92" ht="3" customHeight="1">
      <c r="B62" s="280"/>
      <c r="C62" s="281"/>
      <c r="D62" s="281"/>
      <c r="E62" s="281"/>
      <c r="F62" s="281"/>
      <c r="G62" s="330"/>
      <c r="H62" s="330"/>
      <c r="I62" s="330"/>
      <c r="J62" s="330"/>
      <c r="K62" s="330"/>
      <c r="L62" s="330"/>
      <c r="M62" s="330"/>
      <c r="N62" s="330"/>
      <c r="O62" s="330"/>
      <c r="P62" s="330"/>
      <c r="Q62" s="330"/>
      <c r="R62" s="330"/>
      <c r="S62" s="330"/>
      <c r="T62" s="330"/>
      <c r="U62" s="330"/>
      <c r="V62" s="330"/>
      <c r="W62" s="330"/>
      <c r="X62" s="330"/>
      <c r="Y62" s="330"/>
      <c r="Z62" s="330"/>
      <c r="AA62" s="330"/>
      <c r="AB62" s="330"/>
      <c r="AC62" s="330"/>
      <c r="AD62" s="330"/>
      <c r="AE62" s="330"/>
      <c r="AF62" s="330"/>
      <c r="AG62" s="330"/>
      <c r="AH62" s="330"/>
      <c r="AI62" s="330"/>
      <c r="AJ62" s="330"/>
      <c r="AK62" s="330"/>
      <c r="AL62" s="330"/>
      <c r="AM62" s="330"/>
      <c r="AN62" s="330"/>
      <c r="AO62" s="330"/>
      <c r="AP62" s="330"/>
      <c r="AQ62" s="330"/>
      <c r="AR62" s="330"/>
      <c r="AS62" s="330"/>
      <c r="AT62" s="331"/>
      <c r="AV62" s="203"/>
      <c r="AW62" s="204"/>
      <c r="AX62" s="204"/>
      <c r="AY62" s="204"/>
      <c r="AZ62" s="20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5"/>
    </row>
    <row r="63" spans="2:92" ht="12.75">
      <c r="B63" s="324"/>
      <c r="C63" s="325"/>
      <c r="D63" s="325"/>
      <c r="E63" s="325"/>
      <c r="F63" s="325"/>
      <c r="G63" s="328" t="s">
        <v>40</v>
      </c>
      <c r="H63" s="328"/>
      <c r="I63" s="328"/>
      <c r="J63" s="328"/>
      <c r="K63" s="328"/>
      <c r="L63" s="328"/>
      <c r="M63" s="328"/>
      <c r="N63" s="328"/>
      <c r="O63" s="328"/>
      <c r="P63" s="328"/>
      <c r="Q63" s="328"/>
      <c r="R63" s="328"/>
      <c r="S63" s="328"/>
      <c r="T63" s="328"/>
      <c r="U63" s="328"/>
      <c r="V63" s="328"/>
      <c r="W63" s="328"/>
      <c r="X63" s="328"/>
      <c r="Y63" s="328"/>
      <c r="Z63" s="328"/>
      <c r="AA63" s="328"/>
      <c r="AB63" s="328"/>
      <c r="AC63" s="328"/>
      <c r="AD63" s="328"/>
      <c r="AE63" s="328"/>
      <c r="AF63" s="328"/>
      <c r="AG63" s="328"/>
      <c r="AH63" s="328"/>
      <c r="AI63" s="328"/>
      <c r="AJ63" s="328"/>
      <c r="AK63" s="328"/>
      <c r="AL63" s="328"/>
      <c r="AM63" s="328"/>
      <c r="AN63" s="328"/>
      <c r="AO63" s="328"/>
      <c r="AP63" s="328"/>
      <c r="AQ63" s="328"/>
      <c r="AR63" s="328"/>
      <c r="AS63" s="328"/>
      <c r="AT63" s="329"/>
      <c r="AV63" s="208"/>
      <c r="AW63" s="209"/>
      <c r="AX63" s="209"/>
      <c r="AY63" s="209"/>
      <c r="AZ63" s="209"/>
      <c r="BA63" s="293" t="s">
        <v>40</v>
      </c>
      <c r="BB63" s="293"/>
      <c r="BC63" s="293"/>
      <c r="BD63" s="293"/>
      <c r="BE63" s="293"/>
      <c r="BF63" s="293"/>
      <c r="BG63" s="293"/>
      <c r="BH63" s="293"/>
      <c r="BI63" s="293"/>
      <c r="BJ63" s="293"/>
      <c r="BK63" s="293"/>
      <c r="BL63" s="293"/>
      <c r="BM63" s="293"/>
      <c r="BN63" s="293"/>
      <c r="BO63" s="293"/>
      <c r="BP63" s="293"/>
      <c r="BQ63" s="293"/>
      <c r="BR63" s="293"/>
      <c r="BS63" s="293"/>
      <c r="BT63" s="293"/>
      <c r="BU63" s="293"/>
      <c r="BV63" s="293"/>
      <c r="BW63" s="293"/>
      <c r="BX63" s="293"/>
      <c r="BY63" s="293"/>
      <c r="BZ63" s="293"/>
      <c r="CA63" s="293"/>
      <c r="CB63" s="293"/>
      <c r="CC63" s="293"/>
      <c r="CD63" s="293"/>
      <c r="CE63" s="293"/>
      <c r="CF63" s="293"/>
      <c r="CG63" s="293"/>
      <c r="CH63" s="293"/>
      <c r="CI63" s="293"/>
      <c r="CJ63" s="293"/>
      <c r="CK63" s="293"/>
      <c r="CL63" s="293"/>
      <c r="CM63" s="293"/>
      <c r="CN63" s="294"/>
    </row>
    <row r="64" spans="2:92" ht="3" customHeight="1">
      <c r="B64" s="280"/>
      <c r="C64" s="281"/>
      <c r="D64" s="281"/>
      <c r="E64" s="281"/>
      <c r="F64" s="281"/>
      <c r="G64" s="330"/>
      <c r="H64" s="330"/>
      <c r="I64" s="330"/>
      <c r="J64" s="330"/>
      <c r="K64" s="330"/>
      <c r="L64" s="330"/>
      <c r="M64" s="330"/>
      <c r="N64" s="330"/>
      <c r="O64" s="330"/>
      <c r="P64" s="330"/>
      <c r="Q64" s="330"/>
      <c r="R64" s="330"/>
      <c r="S64" s="330"/>
      <c r="T64" s="330"/>
      <c r="U64" s="330"/>
      <c r="V64" s="330"/>
      <c r="W64" s="330"/>
      <c r="X64" s="330"/>
      <c r="Y64" s="330"/>
      <c r="Z64" s="330"/>
      <c r="AA64" s="330"/>
      <c r="AB64" s="330"/>
      <c r="AC64" s="330"/>
      <c r="AD64" s="330"/>
      <c r="AE64" s="330"/>
      <c r="AF64" s="330"/>
      <c r="AG64" s="330"/>
      <c r="AH64" s="330"/>
      <c r="AI64" s="330"/>
      <c r="AJ64" s="330"/>
      <c r="AK64" s="330"/>
      <c r="AL64" s="330"/>
      <c r="AM64" s="330"/>
      <c r="AN64" s="330"/>
      <c r="AO64" s="330"/>
      <c r="AP64" s="330"/>
      <c r="AQ64" s="330"/>
      <c r="AR64" s="330"/>
      <c r="AS64" s="330"/>
      <c r="AT64" s="331"/>
      <c r="AV64" s="203"/>
      <c r="AW64" s="204"/>
      <c r="AX64" s="204"/>
      <c r="AY64" s="204"/>
      <c r="AZ64" s="20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5"/>
    </row>
    <row r="65" spans="2:92" ht="12.75">
      <c r="B65" s="332" t="str">
        <f>IF($B$59=0," ",$B$26)</f>
        <v> </v>
      </c>
      <c r="C65" s="333"/>
      <c r="D65" s="333"/>
      <c r="E65" s="333"/>
      <c r="F65" s="333"/>
      <c r="G65" s="326" t="s">
        <v>41</v>
      </c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  <c r="T65" s="326"/>
      <c r="U65" s="326"/>
      <c r="V65" s="326"/>
      <c r="W65" s="326"/>
      <c r="X65" s="326"/>
      <c r="Y65" s="326"/>
      <c r="Z65" s="326"/>
      <c r="AA65" s="326"/>
      <c r="AB65" s="326"/>
      <c r="AC65" s="326"/>
      <c r="AD65" s="326"/>
      <c r="AE65" s="326"/>
      <c r="AF65" s="326"/>
      <c r="AG65" s="326"/>
      <c r="AH65" s="326"/>
      <c r="AI65" s="326"/>
      <c r="AJ65" s="326"/>
      <c r="AK65" s="326"/>
      <c r="AL65" s="326"/>
      <c r="AM65" s="326"/>
      <c r="AN65" s="326"/>
      <c r="AO65" s="326"/>
      <c r="AP65" s="326"/>
      <c r="AQ65" s="326"/>
      <c r="AR65" s="326"/>
      <c r="AS65" s="326"/>
      <c r="AT65" s="327"/>
      <c r="AV65" s="317" t="str">
        <f>IF($AV$59=0," ",$B$26)</f>
        <v> </v>
      </c>
      <c r="AW65" s="318"/>
      <c r="AX65" s="318"/>
      <c r="AY65" s="318"/>
      <c r="AZ65" s="318"/>
      <c r="BA65" s="269" t="s">
        <v>41</v>
      </c>
      <c r="BB65" s="269"/>
      <c r="BC65" s="269"/>
      <c r="BD65" s="269"/>
      <c r="BE65" s="269"/>
      <c r="BF65" s="269"/>
      <c r="BG65" s="269"/>
      <c r="BH65" s="269"/>
      <c r="BI65" s="269"/>
      <c r="BJ65" s="269"/>
      <c r="BK65" s="269"/>
      <c r="BL65" s="269"/>
      <c r="BM65" s="269"/>
      <c r="BN65" s="269"/>
      <c r="BO65" s="269"/>
      <c r="BP65" s="269"/>
      <c r="BQ65" s="269"/>
      <c r="BR65" s="269"/>
      <c r="BS65" s="269"/>
      <c r="BT65" s="269"/>
      <c r="BU65" s="269"/>
      <c r="BV65" s="269"/>
      <c r="BW65" s="269"/>
      <c r="BX65" s="269"/>
      <c r="BY65" s="269"/>
      <c r="BZ65" s="269"/>
      <c r="CA65" s="269"/>
      <c r="CB65" s="269"/>
      <c r="CC65" s="269"/>
      <c r="CD65" s="269"/>
      <c r="CE65" s="269"/>
      <c r="CF65" s="269"/>
      <c r="CG65" s="269"/>
      <c r="CH65" s="269"/>
      <c r="CI65" s="269"/>
      <c r="CJ65" s="269"/>
      <c r="CK65" s="269"/>
      <c r="CL65" s="269"/>
      <c r="CM65" s="269"/>
      <c r="CN65" s="270"/>
    </row>
    <row r="66" spans="2:92" ht="3" customHeight="1">
      <c r="B66" s="280"/>
      <c r="C66" s="281"/>
      <c r="D66" s="281"/>
      <c r="E66" s="281"/>
      <c r="F66" s="281"/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  <c r="R66" s="282"/>
      <c r="S66" s="282"/>
      <c r="T66" s="282"/>
      <c r="U66" s="282"/>
      <c r="V66" s="282"/>
      <c r="W66" s="282"/>
      <c r="X66" s="282"/>
      <c r="Y66" s="282"/>
      <c r="Z66" s="282"/>
      <c r="AA66" s="282"/>
      <c r="AB66" s="282"/>
      <c r="AC66" s="282"/>
      <c r="AD66" s="282"/>
      <c r="AE66" s="282"/>
      <c r="AF66" s="282"/>
      <c r="AG66" s="282"/>
      <c r="AH66" s="282"/>
      <c r="AI66" s="282"/>
      <c r="AJ66" s="282"/>
      <c r="AK66" s="282"/>
      <c r="AL66" s="282"/>
      <c r="AM66" s="282"/>
      <c r="AN66" s="282"/>
      <c r="AO66" s="282"/>
      <c r="AP66" s="282"/>
      <c r="AQ66" s="282"/>
      <c r="AR66" s="282"/>
      <c r="AS66" s="282"/>
      <c r="AT66" s="283"/>
      <c r="AV66" s="203"/>
      <c r="AW66" s="204"/>
      <c r="AX66" s="204"/>
      <c r="AY66" s="204"/>
      <c r="AZ66" s="204"/>
      <c r="BA66" s="274"/>
      <c r="BB66" s="274"/>
      <c r="BC66" s="274"/>
      <c r="BD66" s="274"/>
      <c r="BE66" s="274"/>
      <c r="BF66" s="274"/>
      <c r="BG66" s="274"/>
      <c r="BH66" s="274"/>
      <c r="BI66" s="274"/>
      <c r="BJ66" s="274"/>
      <c r="BK66" s="274"/>
      <c r="BL66" s="274"/>
      <c r="BM66" s="274"/>
      <c r="BN66" s="274"/>
      <c r="BO66" s="274"/>
      <c r="BP66" s="274"/>
      <c r="BQ66" s="274"/>
      <c r="BR66" s="274"/>
      <c r="BS66" s="274"/>
      <c r="BT66" s="274"/>
      <c r="BU66" s="274"/>
      <c r="BV66" s="274"/>
      <c r="BW66" s="274"/>
      <c r="BX66" s="274"/>
      <c r="BY66" s="274"/>
      <c r="BZ66" s="274"/>
      <c r="CA66" s="274"/>
      <c r="CB66" s="274"/>
      <c r="CC66" s="274"/>
      <c r="CD66" s="274"/>
      <c r="CE66" s="274"/>
      <c r="CF66" s="274"/>
      <c r="CG66" s="274"/>
      <c r="CH66" s="274"/>
      <c r="CI66" s="274"/>
      <c r="CJ66" s="274"/>
      <c r="CK66" s="274"/>
      <c r="CL66" s="274"/>
      <c r="CM66" s="274"/>
      <c r="CN66" s="275"/>
    </row>
    <row r="67" spans="2:92" ht="12.75">
      <c r="B67" s="324"/>
      <c r="C67" s="325"/>
      <c r="D67" s="325"/>
      <c r="E67" s="325"/>
      <c r="F67" s="325"/>
      <c r="G67" s="326" t="s">
        <v>55</v>
      </c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  <c r="T67" s="326"/>
      <c r="U67" s="326"/>
      <c r="V67" s="326"/>
      <c r="W67" s="326"/>
      <c r="X67" s="326"/>
      <c r="Y67" s="326"/>
      <c r="Z67" s="326"/>
      <c r="AA67" s="326"/>
      <c r="AB67" s="326"/>
      <c r="AC67" s="326"/>
      <c r="AD67" s="326"/>
      <c r="AE67" s="326"/>
      <c r="AF67" s="326"/>
      <c r="AG67" s="326"/>
      <c r="AH67" s="326"/>
      <c r="AI67" s="326"/>
      <c r="AJ67" s="326"/>
      <c r="AK67" s="326"/>
      <c r="AL67" s="326"/>
      <c r="AM67" s="326"/>
      <c r="AN67" s="326"/>
      <c r="AO67" s="326"/>
      <c r="AP67" s="326"/>
      <c r="AQ67" s="326"/>
      <c r="AR67" s="326"/>
      <c r="AS67" s="326"/>
      <c r="AT67" s="327"/>
      <c r="AV67" s="208"/>
      <c r="AW67" s="209"/>
      <c r="AX67" s="209"/>
      <c r="AY67" s="209"/>
      <c r="AZ67" s="209"/>
      <c r="BA67" s="269" t="s">
        <v>56</v>
      </c>
      <c r="BB67" s="269"/>
      <c r="BC67" s="269"/>
      <c r="BD67" s="269"/>
      <c r="BE67" s="269"/>
      <c r="BF67" s="269"/>
      <c r="BG67" s="269"/>
      <c r="BH67" s="269"/>
      <c r="BI67" s="269"/>
      <c r="BJ67" s="269"/>
      <c r="BK67" s="269"/>
      <c r="BL67" s="269"/>
      <c r="BM67" s="269"/>
      <c r="BN67" s="269"/>
      <c r="BO67" s="269"/>
      <c r="BP67" s="269"/>
      <c r="BQ67" s="269"/>
      <c r="BR67" s="269"/>
      <c r="BS67" s="269"/>
      <c r="BT67" s="269"/>
      <c r="BU67" s="269"/>
      <c r="BV67" s="269"/>
      <c r="BW67" s="269"/>
      <c r="BX67" s="269"/>
      <c r="BY67" s="269"/>
      <c r="BZ67" s="269"/>
      <c r="CA67" s="269"/>
      <c r="CB67" s="269"/>
      <c r="CC67" s="269"/>
      <c r="CD67" s="269"/>
      <c r="CE67" s="269"/>
      <c r="CF67" s="269"/>
      <c r="CG67" s="269"/>
      <c r="CH67" s="269"/>
      <c r="CI67" s="269"/>
      <c r="CJ67" s="269"/>
      <c r="CK67" s="269"/>
      <c r="CL67" s="269"/>
      <c r="CM67" s="269"/>
      <c r="CN67" s="270"/>
    </row>
    <row r="68" spans="2:92" ht="3" customHeight="1">
      <c r="B68" s="280"/>
      <c r="C68" s="281"/>
      <c r="D68" s="281"/>
      <c r="E68" s="281"/>
      <c r="F68" s="281"/>
      <c r="G68" s="330"/>
      <c r="H68" s="330"/>
      <c r="I68" s="330"/>
      <c r="J68" s="330"/>
      <c r="K68" s="330"/>
      <c r="L68" s="330"/>
      <c r="M68" s="330"/>
      <c r="N68" s="330"/>
      <c r="O68" s="330"/>
      <c r="P68" s="330"/>
      <c r="Q68" s="330"/>
      <c r="R68" s="330"/>
      <c r="S68" s="330"/>
      <c r="T68" s="330"/>
      <c r="U68" s="330"/>
      <c r="V68" s="330"/>
      <c r="W68" s="330"/>
      <c r="X68" s="330"/>
      <c r="Y68" s="330"/>
      <c r="Z68" s="330"/>
      <c r="AA68" s="330"/>
      <c r="AB68" s="330"/>
      <c r="AC68" s="330"/>
      <c r="AD68" s="330"/>
      <c r="AE68" s="330"/>
      <c r="AF68" s="330"/>
      <c r="AG68" s="330"/>
      <c r="AH68" s="330"/>
      <c r="AI68" s="330"/>
      <c r="AJ68" s="330"/>
      <c r="AK68" s="330"/>
      <c r="AL68" s="330"/>
      <c r="AM68" s="330"/>
      <c r="AN68" s="330"/>
      <c r="AO68" s="330"/>
      <c r="AP68" s="330"/>
      <c r="AQ68" s="330"/>
      <c r="AR68" s="330"/>
      <c r="AS68" s="330"/>
      <c r="AT68" s="331"/>
      <c r="AV68" s="203"/>
      <c r="AW68" s="204"/>
      <c r="AX68" s="204"/>
      <c r="AY68" s="204"/>
      <c r="AZ68" s="20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5"/>
    </row>
    <row r="69" spans="2:92" ht="12.75">
      <c r="B69" s="332" t="str">
        <f>IF($B$59=0," ",B30)</f>
        <v> </v>
      </c>
      <c r="C69" s="333"/>
      <c r="D69" s="333"/>
      <c r="E69" s="333"/>
      <c r="F69" s="333"/>
      <c r="G69" s="328" t="s">
        <v>45</v>
      </c>
      <c r="H69" s="328"/>
      <c r="I69" s="328"/>
      <c r="J69" s="328"/>
      <c r="K69" s="328"/>
      <c r="L69" s="328"/>
      <c r="M69" s="328"/>
      <c r="N69" s="328"/>
      <c r="O69" s="328"/>
      <c r="P69" s="328"/>
      <c r="Q69" s="328"/>
      <c r="R69" s="328"/>
      <c r="S69" s="328"/>
      <c r="T69" s="328"/>
      <c r="U69" s="328"/>
      <c r="V69" s="328"/>
      <c r="W69" s="328"/>
      <c r="X69" s="328"/>
      <c r="Y69" s="328"/>
      <c r="Z69" s="328"/>
      <c r="AA69" s="328"/>
      <c r="AB69" s="328"/>
      <c r="AC69" s="328"/>
      <c r="AD69" s="328"/>
      <c r="AE69" s="328"/>
      <c r="AF69" s="328"/>
      <c r="AG69" s="328"/>
      <c r="AH69" s="328"/>
      <c r="AI69" s="328"/>
      <c r="AJ69" s="328"/>
      <c r="AK69" s="328"/>
      <c r="AL69" s="328"/>
      <c r="AM69" s="328"/>
      <c r="AN69" s="328"/>
      <c r="AO69" s="328"/>
      <c r="AP69" s="328"/>
      <c r="AQ69" s="328"/>
      <c r="AR69" s="328"/>
      <c r="AS69" s="328"/>
      <c r="AT69" s="329"/>
      <c r="AV69" s="317" t="str">
        <f>IF(AV59=0," ",B30)</f>
        <v> </v>
      </c>
      <c r="AW69" s="318"/>
      <c r="AX69" s="318"/>
      <c r="AY69" s="318"/>
      <c r="AZ69" s="318"/>
      <c r="BA69" s="293" t="s">
        <v>45</v>
      </c>
      <c r="BB69" s="293"/>
      <c r="BC69" s="293"/>
      <c r="BD69" s="293"/>
      <c r="BE69" s="293"/>
      <c r="BF69" s="293"/>
      <c r="BG69" s="293"/>
      <c r="BH69" s="293"/>
      <c r="BI69" s="293"/>
      <c r="BJ69" s="293"/>
      <c r="BK69" s="293"/>
      <c r="BL69" s="293"/>
      <c r="BM69" s="293"/>
      <c r="BN69" s="293"/>
      <c r="BO69" s="293"/>
      <c r="BP69" s="293"/>
      <c r="BQ69" s="293"/>
      <c r="BR69" s="293"/>
      <c r="BS69" s="293"/>
      <c r="BT69" s="293"/>
      <c r="BU69" s="293"/>
      <c r="BV69" s="293"/>
      <c r="BW69" s="293"/>
      <c r="BX69" s="293"/>
      <c r="BY69" s="293"/>
      <c r="BZ69" s="293"/>
      <c r="CA69" s="293"/>
      <c r="CB69" s="293"/>
      <c r="CC69" s="293"/>
      <c r="CD69" s="293"/>
      <c r="CE69" s="293"/>
      <c r="CF69" s="293"/>
      <c r="CG69" s="293"/>
      <c r="CH69" s="293"/>
      <c r="CI69" s="293"/>
      <c r="CJ69" s="293"/>
      <c r="CK69" s="293"/>
      <c r="CL69" s="293"/>
      <c r="CM69" s="293"/>
      <c r="CN69" s="294"/>
    </row>
    <row r="70" spans="2:92" ht="3" customHeight="1">
      <c r="B70" s="280"/>
      <c r="C70" s="281"/>
      <c r="D70" s="281"/>
      <c r="E70" s="281"/>
      <c r="F70" s="281"/>
      <c r="G70" s="330"/>
      <c r="H70" s="330"/>
      <c r="I70" s="330"/>
      <c r="J70" s="330"/>
      <c r="K70" s="330"/>
      <c r="L70" s="330"/>
      <c r="M70" s="330"/>
      <c r="N70" s="330"/>
      <c r="O70" s="330"/>
      <c r="P70" s="330"/>
      <c r="Q70" s="330"/>
      <c r="R70" s="330"/>
      <c r="S70" s="330"/>
      <c r="T70" s="330"/>
      <c r="U70" s="330"/>
      <c r="V70" s="330"/>
      <c r="W70" s="330"/>
      <c r="X70" s="330"/>
      <c r="Y70" s="330"/>
      <c r="Z70" s="330"/>
      <c r="AA70" s="330"/>
      <c r="AB70" s="330"/>
      <c r="AC70" s="330"/>
      <c r="AD70" s="330"/>
      <c r="AE70" s="330"/>
      <c r="AF70" s="330"/>
      <c r="AG70" s="330"/>
      <c r="AH70" s="330"/>
      <c r="AI70" s="330"/>
      <c r="AJ70" s="330"/>
      <c r="AK70" s="330"/>
      <c r="AL70" s="330"/>
      <c r="AM70" s="330"/>
      <c r="AN70" s="330"/>
      <c r="AO70" s="330"/>
      <c r="AP70" s="330"/>
      <c r="AQ70" s="330"/>
      <c r="AR70" s="330"/>
      <c r="AS70" s="330"/>
      <c r="AT70" s="331"/>
      <c r="AV70" s="203"/>
      <c r="AW70" s="204"/>
      <c r="AX70" s="204"/>
      <c r="AY70" s="204"/>
      <c r="AZ70" s="20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5"/>
    </row>
    <row r="71" spans="2:92" ht="12.75">
      <c r="B71" s="324"/>
      <c r="C71" s="325"/>
      <c r="D71" s="325"/>
      <c r="E71" s="325"/>
      <c r="F71" s="325"/>
      <c r="G71" s="328" t="s">
        <v>42</v>
      </c>
      <c r="H71" s="328"/>
      <c r="I71" s="328"/>
      <c r="J71" s="328"/>
      <c r="K71" s="328"/>
      <c r="L71" s="328"/>
      <c r="M71" s="328"/>
      <c r="N71" s="328"/>
      <c r="O71" s="328"/>
      <c r="P71" s="328"/>
      <c r="Q71" s="328"/>
      <c r="R71" s="328"/>
      <c r="S71" s="328"/>
      <c r="T71" s="328"/>
      <c r="U71" s="328"/>
      <c r="V71" s="328"/>
      <c r="W71" s="328"/>
      <c r="X71" s="328"/>
      <c r="Y71" s="328"/>
      <c r="Z71" s="328"/>
      <c r="AA71" s="328"/>
      <c r="AB71" s="328"/>
      <c r="AC71" s="328"/>
      <c r="AD71" s="328"/>
      <c r="AE71" s="328"/>
      <c r="AF71" s="328"/>
      <c r="AG71" s="328"/>
      <c r="AH71" s="328"/>
      <c r="AI71" s="328"/>
      <c r="AJ71" s="328"/>
      <c r="AK71" s="328"/>
      <c r="AL71" s="328"/>
      <c r="AM71" s="328"/>
      <c r="AN71" s="328"/>
      <c r="AO71" s="328"/>
      <c r="AP71" s="328"/>
      <c r="AQ71" s="328"/>
      <c r="AR71" s="328"/>
      <c r="AS71" s="328"/>
      <c r="AT71" s="329"/>
      <c r="AV71" s="208"/>
      <c r="AW71" s="209"/>
      <c r="AX71" s="209"/>
      <c r="AY71" s="209"/>
      <c r="AZ71" s="209"/>
      <c r="BA71" s="293" t="s">
        <v>42</v>
      </c>
      <c r="BB71" s="293"/>
      <c r="BC71" s="293"/>
      <c r="BD71" s="293"/>
      <c r="BE71" s="293"/>
      <c r="BF71" s="293"/>
      <c r="BG71" s="293"/>
      <c r="BH71" s="293"/>
      <c r="BI71" s="293"/>
      <c r="BJ71" s="293"/>
      <c r="BK71" s="293"/>
      <c r="BL71" s="293"/>
      <c r="BM71" s="293"/>
      <c r="BN71" s="293"/>
      <c r="BO71" s="293"/>
      <c r="BP71" s="293"/>
      <c r="BQ71" s="293"/>
      <c r="BR71" s="293"/>
      <c r="BS71" s="293"/>
      <c r="BT71" s="293"/>
      <c r="BU71" s="293"/>
      <c r="BV71" s="293"/>
      <c r="BW71" s="293"/>
      <c r="BX71" s="293"/>
      <c r="BY71" s="293"/>
      <c r="BZ71" s="293"/>
      <c r="CA71" s="293"/>
      <c r="CB71" s="293"/>
      <c r="CC71" s="293"/>
      <c r="CD71" s="293"/>
      <c r="CE71" s="293"/>
      <c r="CF71" s="293"/>
      <c r="CG71" s="293"/>
      <c r="CH71" s="293"/>
      <c r="CI71" s="293"/>
      <c r="CJ71" s="293"/>
      <c r="CK71" s="293"/>
      <c r="CL71" s="293"/>
      <c r="CM71" s="293"/>
      <c r="CN71" s="294"/>
    </row>
    <row r="72" spans="2:92" ht="3" customHeight="1">
      <c r="B72" s="280"/>
      <c r="C72" s="281"/>
      <c r="D72" s="281"/>
      <c r="E72" s="281"/>
      <c r="F72" s="281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0"/>
      <c r="U72" s="330"/>
      <c r="V72" s="330"/>
      <c r="W72" s="330"/>
      <c r="X72" s="330"/>
      <c r="Y72" s="330"/>
      <c r="Z72" s="330"/>
      <c r="AA72" s="330"/>
      <c r="AB72" s="330"/>
      <c r="AC72" s="330"/>
      <c r="AD72" s="330"/>
      <c r="AE72" s="330"/>
      <c r="AF72" s="330"/>
      <c r="AG72" s="330"/>
      <c r="AH72" s="330"/>
      <c r="AI72" s="330"/>
      <c r="AJ72" s="330"/>
      <c r="AK72" s="330"/>
      <c r="AL72" s="330"/>
      <c r="AM72" s="330"/>
      <c r="AN72" s="330"/>
      <c r="AO72" s="330"/>
      <c r="AP72" s="330"/>
      <c r="AQ72" s="330"/>
      <c r="AR72" s="330"/>
      <c r="AS72" s="330"/>
      <c r="AT72" s="331"/>
      <c r="AV72" s="203"/>
      <c r="AW72" s="204"/>
      <c r="AX72" s="204"/>
      <c r="AY72" s="204"/>
      <c r="AZ72" s="20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5"/>
    </row>
    <row r="73" spans="2:92" ht="12.75">
      <c r="B73" s="332" t="str">
        <f>IF($B$59=0," ",B34)</f>
        <v> </v>
      </c>
      <c r="C73" s="333"/>
      <c r="D73" s="333"/>
      <c r="E73" s="333"/>
      <c r="F73" s="333"/>
      <c r="G73" s="326" t="s">
        <v>57</v>
      </c>
      <c r="H73" s="326"/>
      <c r="I73" s="326"/>
      <c r="J73" s="326"/>
      <c r="K73" s="326"/>
      <c r="L73" s="326"/>
      <c r="M73" s="326"/>
      <c r="N73" s="326"/>
      <c r="O73" s="326"/>
      <c r="P73" s="326"/>
      <c r="Q73" s="326"/>
      <c r="R73" s="326"/>
      <c r="S73" s="326"/>
      <c r="T73" s="326"/>
      <c r="U73" s="326"/>
      <c r="V73" s="326"/>
      <c r="W73" s="326"/>
      <c r="X73" s="326"/>
      <c r="Y73" s="326"/>
      <c r="Z73" s="326"/>
      <c r="AA73" s="326"/>
      <c r="AB73" s="326"/>
      <c r="AC73" s="326"/>
      <c r="AD73" s="326"/>
      <c r="AE73" s="326"/>
      <c r="AF73" s="326"/>
      <c r="AG73" s="326"/>
      <c r="AH73" s="326"/>
      <c r="AI73" s="326"/>
      <c r="AJ73" s="326"/>
      <c r="AK73" s="334" t="s">
        <v>9</v>
      </c>
      <c r="AL73" s="334"/>
      <c r="AM73" s="335" t="str">
        <f>IF(B59=0," ",$AM$34)</f>
        <v> </v>
      </c>
      <c r="AN73" s="336"/>
      <c r="AO73" s="336"/>
      <c r="AP73" s="336"/>
      <c r="AQ73" s="336"/>
      <c r="AR73" s="336"/>
      <c r="AS73" s="336"/>
      <c r="AT73" s="337"/>
      <c r="AV73" s="317" t="str">
        <f>IF($AV$59=0," ",B34)</f>
        <v> </v>
      </c>
      <c r="AW73" s="318"/>
      <c r="AX73" s="318"/>
      <c r="AY73" s="318"/>
      <c r="AZ73" s="318"/>
      <c r="BA73" s="269" t="s">
        <v>57</v>
      </c>
      <c r="BB73" s="269"/>
      <c r="BC73" s="269"/>
      <c r="BD73" s="269"/>
      <c r="BE73" s="269"/>
      <c r="BF73" s="269"/>
      <c r="BG73" s="269"/>
      <c r="BH73" s="269"/>
      <c r="BI73" s="269"/>
      <c r="BJ73" s="269"/>
      <c r="BK73" s="269"/>
      <c r="BL73" s="269"/>
      <c r="BM73" s="269"/>
      <c r="BN73" s="269"/>
      <c r="BO73" s="269"/>
      <c r="BP73" s="269"/>
      <c r="BQ73" s="269"/>
      <c r="BR73" s="269"/>
      <c r="BS73" s="269"/>
      <c r="BT73" s="269"/>
      <c r="BU73" s="269"/>
      <c r="BV73" s="269"/>
      <c r="BW73" s="269"/>
      <c r="BX73" s="269"/>
      <c r="BY73" s="269"/>
      <c r="BZ73" s="269"/>
      <c r="CA73" s="269"/>
      <c r="CB73" s="269"/>
      <c r="CC73" s="269"/>
      <c r="CD73" s="269"/>
      <c r="CE73" s="314" t="s">
        <v>9</v>
      </c>
      <c r="CF73" s="314"/>
      <c r="CG73" s="315" t="str">
        <f>IF(AV59=0," ",$AM$34)</f>
        <v> </v>
      </c>
      <c r="CH73" s="315"/>
      <c r="CI73" s="315"/>
      <c r="CJ73" s="315"/>
      <c r="CK73" s="315"/>
      <c r="CL73" s="315"/>
      <c r="CM73" s="315"/>
      <c r="CN73" s="316"/>
    </row>
    <row r="74" spans="2:92" ht="3" customHeight="1">
      <c r="B74" s="280"/>
      <c r="C74" s="281"/>
      <c r="D74" s="281"/>
      <c r="E74" s="281"/>
      <c r="F74" s="281"/>
      <c r="G74" s="282"/>
      <c r="H74" s="282"/>
      <c r="I74" s="282"/>
      <c r="J74" s="282"/>
      <c r="K74" s="282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82"/>
      <c r="W74" s="282"/>
      <c r="X74" s="282"/>
      <c r="Y74" s="282"/>
      <c r="Z74" s="282"/>
      <c r="AA74" s="282"/>
      <c r="AB74" s="282"/>
      <c r="AC74" s="282"/>
      <c r="AD74" s="282"/>
      <c r="AE74" s="282"/>
      <c r="AF74" s="282"/>
      <c r="AG74" s="282"/>
      <c r="AH74" s="282"/>
      <c r="AI74" s="282"/>
      <c r="AJ74" s="282"/>
      <c r="AK74" s="282"/>
      <c r="AL74" s="282"/>
      <c r="AM74" s="282"/>
      <c r="AN74" s="282"/>
      <c r="AO74" s="282"/>
      <c r="AP74" s="282"/>
      <c r="AQ74" s="282"/>
      <c r="AR74" s="282"/>
      <c r="AS74" s="282"/>
      <c r="AT74" s="283"/>
      <c r="AV74" s="203"/>
      <c r="AW74" s="204"/>
      <c r="AX74" s="204"/>
      <c r="AY74" s="204"/>
      <c r="AZ74" s="20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274"/>
      <c r="CF74" s="274"/>
      <c r="CG74" s="274"/>
      <c r="CH74" s="274"/>
      <c r="CI74" s="274"/>
      <c r="CJ74" s="274"/>
      <c r="CK74" s="274"/>
      <c r="CL74" s="274"/>
      <c r="CM74" s="274"/>
      <c r="CN74" s="275"/>
    </row>
    <row r="75" spans="2:92" ht="12.75">
      <c r="B75" s="324"/>
      <c r="C75" s="325"/>
      <c r="D75" s="325"/>
      <c r="E75" s="325"/>
      <c r="F75" s="325"/>
      <c r="G75" s="326" t="s">
        <v>43</v>
      </c>
      <c r="H75" s="326"/>
      <c r="I75" s="326"/>
      <c r="J75" s="326"/>
      <c r="K75" s="326"/>
      <c r="L75" s="326"/>
      <c r="M75" s="326"/>
      <c r="N75" s="326"/>
      <c r="O75" s="326"/>
      <c r="P75" s="326"/>
      <c r="Q75" s="326"/>
      <c r="R75" s="326"/>
      <c r="S75" s="326"/>
      <c r="T75" s="326"/>
      <c r="U75" s="326"/>
      <c r="V75" s="326"/>
      <c r="W75" s="326"/>
      <c r="X75" s="326"/>
      <c r="Y75" s="326"/>
      <c r="Z75" s="326"/>
      <c r="AA75" s="326"/>
      <c r="AB75" s="326"/>
      <c r="AC75" s="326"/>
      <c r="AD75" s="326"/>
      <c r="AE75" s="326"/>
      <c r="AF75" s="326"/>
      <c r="AG75" s="326"/>
      <c r="AH75" s="326"/>
      <c r="AI75" s="326"/>
      <c r="AJ75" s="326"/>
      <c r="AK75" s="326"/>
      <c r="AL75" s="326"/>
      <c r="AM75" s="326"/>
      <c r="AN75" s="326"/>
      <c r="AO75" s="326"/>
      <c r="AP75" s="326"/>
      <c r="AQ75" s="326"/>
      <c r="AR75" s="326"/>
      <c r="AS75" s="326"/>
      <c r="AT75" s="327"/>
      <c r="AV75" s="208"/>
      <c r="AW75" s="209"/>
      <c r="AX75" s="209"/>
      <c r="AY75" s="209"/>
      <c r="AZ75" s="209"/>
      <c r="BA75" s="269" t="s">
        <v>43</v>
      </c>
      <c r="BB75" s="269"/>
      <c r="BC75" s="269"/>
      <c r="BD75" s="269"/>
      <c r="BE75" s="269"/>
      <c r="BF75" s="269"/>
      <c r="BG75" s="269"/>
      <c r="BH75" s="269"/>
      <c r="BI75" s="269"/>
      <c r="BJ75" s="269"/>
      <c r="BK75" s="269"/>
      <c r="BL75" s="269"/>
      <c r="BM75" s="269"/>
      <c r="BN75" s="269"/>
      <c r="BO75" s="269"/>
      <c r="BP75" s="269"/>
      <c r="BQ75" s="269"/>
      <c r="BR75" s="269"/>
      <c r="BS75" s="269"/>
      <c r="BT75" s="269"/>
      <c r="BU75" s="269"/>
      <c r="BV75" s="269"/>
      <c r="BW75" s="269"/>
      <c r="BX75" s="269"/>
      <c r="BY75" s="269"/>
      <c r="BZ75" s="269"/>
      <c r="CA75" s="269"/>
      <c r="CB75" s="269"/>
      <c r="CC75" s="269"/>
      <c r="CD75" s="269"/>
      <c r="CE75" s="269"/>
      <c r="CF75" s="269"/>
      <c r="CG75" s="269"/>
      <c r="CH75" s="269"/>
      <c r="CI75" s="269"/>
      <c r="CJ75" s="269"/>
      <c r="CK75" s="269"/>
      <c r="CL75" s="269"/>
      <c r="CM75" s="269"/>
      <c r="CN75" s="270"/>
    </row>
    <row r="76" spans="2:92" ht="3" customHeight="1">
      <c r="B76" s="280"/>
      <c r="C76" s="281"/>
      <c r="D76" s="281"/>
      <c r="E76" s="281"/>
      <c r="F76" s="281"/>
      <c r="G76" s="282"/>
      <c r="H76" s="282"/>
      <c r="I76" s="282"/>
      <c r="J76" s="282"/>
      <c r="K76" s="282"/>
      <c r="L76" s="282"/>
      <c r="M76" s="282"/>
      <c r="N76" s="282"/>
      <c r="O76" s="282"/>
      <c r="P76" s="282"/>
      <c r="Q76" s="282"/>
      <c r="R76" s="282"/>
      <c r="S76" s="282"/>
      <c r="T76" s="282"/>
      <c r="U76" s="282"/>
      <c r="V76" s="282"/>
      <c r="W76" s="282"/>
      <c r="X76" s="282"/>
      <c r="Y76" s="282"/>
      <c r="Z76" s="282"/>
      <c r="AA76" s="282"/>
      <c r="AB76" s="282"/>
      <c r="AC76" s="282"/>
      <c r="AD76" s="282"/>
      <c r="AE76" s="282"/>
      <c r="AF76" s="282"/>
      <c r="AG76" s="282"/>
      <c r="AH76" s="282"/>
      <c r="AI76" s="282"/>
      <c r="AJ76" s="282"/>
      <c r="AK76" s="282"/>
      <c r="AL76" s="282"/>
      <c r="AM76" s="282"/>
      <c r="AN76" s="282"/>
      <c r="AO76" s="282"/>
      <c r="AP76" s="282"/>
      <c r="AQ76" s="282"/>
      <c r="AR76" s="282"/>
      <c r="AS76" s="282"/>
      <c r="AT76" s="283"/>
      <c r="AV76" s="203"/>
      <c r="AW76" s="204"/>
      <c r="AX76" s="204"/>
      <c r="AY76" s="204"/>
      <c r="AZ76" s="20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274"/>
      <c r="CF76" s="274"/>
      <c r="CG76" s="274"/>
      <c r="CH76" s="274"/>
      <c r="CI76" s="274"/>
      <c r="CJ76" s="274"/>
      <c r="CK76" s="274"/>
      <c r="CL76" s="274"/>
      <c r="CM76" s="274"/>
      <c r="CN76" s="275"/>
    </row>
    <row r="77" spans="2:92" ht="13.5" thickBot="1">
      <c r="B77" s="276"/>
      <c r="C77" s="277"/>
      <c r="D77" s="277"/>
      <c r="E77" s="277"/>
      <c r="F77" s="277"/>
      <c r="G77" s="278" t="s">
        <v>44</v>
      </c>
      <c r="H77" s="278"/>
      <c r="I77" s="278"/>
      <c r="J77" s="278"/>
      <c r="K77" s="278"/>
      <c r="L77" s="278"/>
      <c r="M77" s="278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X77" s="278"/>
      <c r="Y77" s="278"/>
      <c r="Z77" s="278"/>
      <c r="AA77" s="278"/>
      <c r="AB77" s="278"/>
      <c r="AC77" s="278"/>
      <c r="AD77" s="278"/>
      <c r="AE77" s="278"/>
      <c r="AF77" s="278"/>
      <c r="AG77" s="278"/>
      <c r="AH77" s="278"/>
      <c r="AI77" s="278"/>
      <c r="AJ77" s="278"/>
      <c r="AK77" s="278"/>
      <c r="AL77" s="278"/>
      <c r="AM77" s="278"/>
      <c r="AN77" s="278"/>
      <c r="AO77" s="278"/>
      <c r="AP77" s="278"/>
      <c r="AQ77" s="278"/>
      <c r="AR77" s="278"/>
      <c r="AS77" s="278"/>
      <c r="AT77" s="279"/>
      <c r="AV77" s="297"/>
      <c r="AW77" s="298"/>
      <c r="AX77" s="298"/>
      <c r="AY77" s="298"/>
      <c r="AZ77" s="298"/>
      <c r="BA77" s="295" t="s">
        <v>44</v>
      </c>
      <c r="BB77" s="295"/>
      <c r="BC77" s="295"/>
      <c r="BD77" s="295"/>
      <c r="BE77" s="295"/>
      <c r="BF77" s="295"/>
      <c r="BG77" s="295"/>
      <c r="BH77" s="295"/>
      <c r="BI77" s="295"/>
      <c r="BJ77" s="295"/>
      <c r="BK77" s="295"/>
      <c r="BL77" s="295"/>
      <c r="BM77" s="295"/>
      <c r="BN77" s="295"/>
      <c r="BO77" s="295"/>
      <c r="BP77" s="295"/>
      <c r="BQ77" s="295"/>
      <c r="BR77" s="295"/>
      <c r="BS77" s="295"/>
      <c r="BT77" s="295"/>
      <c r="BU77" s="295"/>
      <c r="BV77" s="295"/>
      <c r="BW77" s="295"/>
      <c r="BX77" s="295"/>
      <c r="BY77" s="295"/>
      <c r="BZ77" s="295"/>
      <c r="CA77" s="295"/>
      <c r="CB77" s="295"/>
      <c r="CC77" s="295"/>
      <c r="CD77" s="295"/>
      <c r="CE77" s="295"/>
      <c r="CF77" s="295"/>
      <c r="CG77" s="295"/>
      <c r="CH77" s="295"/>
      <c r="CI77" s="295"/>
      <c r="CJ77" s="295"/>
      <c r="CK77" s="295"/>
      <c r="CL77" s="295"/>
      <c r="CM77" s="295"/>
      <c r="CN77" s="296"/>
    </row>
    <row r="78" spans="2:92" ht="3" customHeight="1" thickBot="1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</row>
    <row r="79" spans="2:92" ht="12" customHeight="1">
      <c r="B79" s="302">
        <f>B51</f>
      </c>
      <c r="C79" s="303"/>
      <c r="D79" s="303"/>
      <c r="E79" s="303"/>
      <c r="F79" s="303"/>
      <c r="G79" s="303"/>
      <c r="H79" s="303"/>
      <c r="I79" s="303"/>
      <c r="J79" s="303"/>
      <c r="K79" s="303"/>
      <c r="L79" s="303"/>
      <c r="M79" s="303"/>
      <c r="N79" s="303"/>
      <c r="O79" s="303"/>
      <c r="P79" s="303"/>
      <c r="Q79" s="303"/>
      <c r="R79" s="303"/>
      <c r="S79" s="303"/>
      <c r="T79" s="303"/>
      <c r="U79" s="303"/>
      <c r="V79" s="303"/>
      <c r="W79" s="303"/>
      <c r="X79" s="303"/>
      <c r="Y79" s="303"/>
      <c r="Z79" s="303"/>
      <c r="AA79" s="303"/>
      <c r="AB79" s="303"/>
      <c r="AC79" s="303"/>
      <c r="AD79" s="303"/>
      <c r="AE79" s="303"/>
      <c r="AF79" s="303"/>
      <c r="AG79" s="303"/>
      <c r="AH79" s="303"/>
      <c r="AI79" s="303"/>
      <c r="AJ79" s="303"/>
      <c r="AK79" s="303"/>
      <c r="AL79" s="303"/>
      <c r="AM79" s="303"/>
      <c r="AN79" s="303"/>
      <c r="AO79" s="303"/>
      <c r="AP79" s="303"/>
      <c r="AQ79" s="303"/>
      <c r="AR79" s="303"/>
      <c r="AS79" s="303"/>
      <c r="AT79" s="304"/>
      <c r="AV79" s="218">
        <f>AV51</f>
      </c>
      <c r="AW79" s="219"/>
      <c r="AX79" s="219"/>
      <c r="AY79" s="219"/>
      <c r="AZ79" s="219"/>
      <c r="BA79" s="219"/>
      <c r="BB79" s="219"/>
      <c r="BC79" s="219"/>
      <c r="BD79" s="219"/>
      <c r="BE79" s="219"/>
      <c r="BF79" s="219"/>
      <c r="BG79" s="219"/>
      <c r="BH79" s="219"/>
      <c r="BI79" s="219"/>
      <c r="BJ79" s="219"/>
      <c r="BK79" s="219"/>
      <c r="BL79" s="219"/>
      <c r="BM79" s="219"/>
      <c r="BN79" s="219"/>
      <c r="BO79" s="219"/>
      <c r="BP79" s="219"/>
      <c r="BQ79" s="219"/>
      <c r="BR79" s="219"/>
      <c r="BS79" s="219"/>
      <c r="BT79" s="219"/>
      <c r="BU79" s="219"/>
      <c r="BV79" s="219"/>
      <c r="BW79" s="219"/>
      <c r="BX79" s="219"/>
      <c r="BY79" s="219"/>
      <c r="BZ79" s="219"/>
      <c r="CA79" s="219"/>
      <c r="CB79" s="219"/>
      <c r="CC79" s="219"/>
      <c r="CD79" s="219"/>
      <c r="CE79" s="219"/>
      <c r="CF79" s="219"/>
      <c r="CG79" s="219"/>
      <c r="CH79" s="219"/>
      <c r="CI79" s="219"/>
      <c r="CJ79" s="219"/>
      <c r="CK79" s="219"/>
      <c r="CL79" s="219"/>
      <c r="CM79" s="219"/>
      <c r="CN79" s="220"/>
    </row>
    <row r="80" spans="2:92" ht="12" customHeight="1">
      <c r="B80" s="280" t="s">
        <v>52</v>
      </c>
      <c r="C80" s="281"/>
      <c r="D80" s="281"/>
      <c r="E80" s="281"/>
      <c r="F80" s="281"/>
      <c r="G80" s="281"/>
      <c r="H80" s="281"/>
      <c r="I80" s="281"/>
      <c r="J80" s="281"/>
      <c r="K80" s="281"/>
      <c r="L80" s="281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281"/>
      <c r="X80" s="281"/>
      <c r="Y80" s="281"/>
      <c r="Z80" s="281"/>
      <c r="AA80" s="281"/>
      <c r="AB80" s="281"/>
      <c r="AC80" s="281"/>
      <c r="AD80" s="281"/>
      <c r="AE80" s="281"/>
      <c r="AF80" s="281"/>
      <c r="AG80" s="281"/>
      <c r="AH80" s="281"/>
      <c r="AI80" s="281"/>
      <c r="AJ80" s="281"/>
      <c r="AK80" s="281"/>
      <c r="AL80" s="281"/>
      <c r="AM80" s="281"/>
      <c r="AN80" s="281"/>
      <c r="AO80" s="281"/>
      <c r="AP80" s="281"/>
      <c r="AQ80" s="281"/>
      <c r="AR80" s="281"/>
      <c r="AS80" s="281"/>
      <c r="AT80" s="305"/>
      <c r="AV80" s="203" t="s">
        <v>52</v>
      </c>
      <c r="AW80" s="204"/>
      <c r="AX80" s="204"/>
      <c r="AY80" s="204"/>
      <c r="AZ80" s="204"/>
      <c r="BA80" s="204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  <c r="BZ80" s="204"/>
      <c r="CA80" s="204"/>
      <c r="CB80" s="204"/>
      <c r="CC80" s="204"/>
      <c r="CD80" s="204"/>
      <c r="CE80" s="204"/>
      <c r="CF80" s="204"/>
      <c r="CG80" s="204"/>
      <c r="CH80" s="204"/>
      <c r="CI80" s="204"/>
      <c r="CJ80" s="204"/>
      <c r="CK80" s="204"/>
      <c r="CL80" s="204"/>
      <c r="CM80" s="204"/>
      <c r="CN80" s="205"/>
    </row>
    <row r="81" spans="2:92" ht="12" customHeight="1">
      <c r="B81" s="306" t="s">
        <v>7</v>
      </c>
      <c r="C81" s="272"/>
      <c r="D81" s="272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307"/>
      <c r="Q81" s="308" t="s">
        <v>46</v>
      </c>
      <c r="R81" s="272"/>
      <c r="S81" s="272"/>
      <c r="T81" s="272"/>
      <c r="U81" s="272"/>
      <c r="V81" s="272"/>
      <c r="W81" s="272"/>
      <c r="X81" s="272"/>
      <c r="Y81" s="272"/>
      <c r="Z81" s="272"/>
      <c r="AA81" s="272"/>
      <c r="AB81" s="272"/>
      <c r="AC81" s="272"/>
      <c r="AD81" s="272"/>
      <c r="AE81" s="307"/>
      <c r="AF81" s="272" t="s">
        <v>47</v>
      </c>
      <c r="AG81" s="272"/>
      <c r="AH81" s="272"/>
      <c r="AI81" s="272"/>
      <c r="AJ81" s="272"/>
      <c r="AK81" s="272"/>
      <c r="AL81" s="272"/>
      <c r="AM81" s="272"/>
      <c r="AN81" s="272"/>
      <c r="AO81" s="272"/>
      <c r="AP81" s="272"/>
      <c r="AQ81" s="272"/>
      <c r="AR81" s="272"/>
      <c r="AS81" s="272"/>
      <c r="AT81" s="273"/>
      <c r="AV81" s="206" t="s">
        <v>7</v>
      </c>
      <c r="AW81" s="191"/>
      <c r="AX81" s="191"/>
      <c r="AY81" s="191"/>
      <c r="AZ81" s="191"/>
      <c r="BA81" s="191"/>
      <c r="BB81" s="191"/>
      <c r="BC81" s="191"/>
      <c r="BD81" s="191"/>
      <c r="BE81" s="191"/>
      <c r="BF81" s="191"/>
      <c r="BG81" s="191"/>
      <c r="BH81" s="191"/>
      <c r="BI81" s="191"/>
      <c r="BJ81" s="207"/>
      <c r="BK81" s="191" t="s">
        <v>46</v>
      </c>
      <c r="BL81" s="191"/>
      <c r="BM81" s="191"/>
      <c r="BN81" s="191"/>
      <c r="BO81" s="191"/>
      <c r="BP81" s="191"/>
      <c r="BQ81" s="191"/>
      <c r="BR81" s="191"/>
      <c r="BS81" s="191"/>
      <c r="BT81" s="191"/>
      <c r="BU81" s="191"/>
      <c r="BV81" s="191"/>
      <c r="BW81" s="191"/>
      <c r="BX81" s="191"/>
      <c r="BY81" s="191"/>
      <c r="BZ81" s="212" t="s">
        <v>47</v>
      </c>
      <c r="CA81" s="191"/>
      <c r="CB81" s="191"/>
      <c r="CC81" s="191"/>
      <c r="CD81" s="191"/>
      <c r="CE81" s="191"/>
      <c r="CF81" s="191"/>
      <c r="CG81" s="191"/>
      <c r="CH81" s="191"/>
      <c r="CI81" s="191"/>
      <c r="CJ81" s="191"/>
      <c r="CK81" s="191"/>
      <c r="CL81" s="191"/>
      <c r="CM81" s="191"/>
      <c r="CN81" s="192"/>
    </row>
    <row r="82" spans="2:92" ht="12" customHeight="1">
      <c r="B82" s="301"/>
      <c r="C82" s="287"/>
      <c r="D82" s="287"/>
      <c r="E82" s="287"/>
      <c r="F82" s="287"/>
      <c r="G82" s="287"/>
      <c r="H82" s="287"/>
      <c r="I82" s="287"/>
      <c r="J82" s="287"/>
      <c r="K82" s="287"/>
      <c r="L82" s="287"/>
      <c r="M82" s="287"/>
      <c r="N82" s="287"/>
      <c r="O82" s="287"/>
      <c r="P82" s="288"/>
      <c r="Q82" s="286"/>
      <c r="R82" s="287"/>
      <c r="S82" s="287"/>
      <c r="T82" s="287"/>
      <c r="U82" s="287"/>
      <c r="V82" s="287"/>
      <c r="W82" s="287"/>
      <c r="X82" s="287"/>
      <c r="Y82" s="287"/>
      <c r="Z82" s="287"/>
      <c r="AA82" s="287"/>
      <c r="AB82" s="287"/>
      <c r="AC82" s="287"/>
      <c r="AD82" s="287"/>
      <c r="AE82" s="288"/>
      <c r="AF82" s="287"/>
      <c r="AG82" s="287"/>
      <c r="AH82" s="287"/>
      <c r="AI82" s="287"/>
      <c r="AJ82" s="287"/>
      <c r="AK82" s="287"/>
      <c r="AL82" s="287"/>
      <c r="AM82" s="287"/>
      <c r="AN82" s="287"/>
      <c r="AO82" s="287"/>
      <c r="AP82" s="287"/>
      <c r="AQ82" s="287"/>
      <c r="AR82" s="287"/>
      <c r="AS82" s="287"/>
      <c r="AT82" s="289"/>
      <c r="AV82" s="299"/>
      <c r="AW82" s="291"/>
      <c r="AX82" s="291"/>
      <c r="AY82" s="291"/>
      <c r="AZ82" s="291"/>
      <c r="BA82" s="291"/>
      <c r="BB82" s="291"/>
      <c r="BC82" s="291"/>
      <c r="BD82" s="291"/>
      <c r="BE82" s="291"/>
      <c r="BF82" s="291"/>
      <c r="BG82" s="291"/>
      <c r="BH82" s="291"/>
      <c r="BI82" s="291"/>
      <c r="BJ82" s="300"/>
      <c r="BK82" s="291"/>
      <c r="BL82" s="291"/>
      <c r="BM82" s="291"/>
      <c r="BN82" s="291"/>
      <c r="BO82" s="291"/>
      <c r="BP82" s="291"/>
      <c r="BQ82" s="291"/>
      <c r="BR82" s="291"/>
      <c r="BS82" s="291"/>
      <c r="BT82" s="291"/>
      <c r="BU82" s="291"/>
      <c r="BV82" s="291"/>
      <c r="BW82" s="291"/>
      <c r="BX82" s="291"/>
      <c r="BY82" s="291"/>
      <c r="BZ82" s="290"/>
      <c r="CA82" s="291"/>
      <c r="CB82" s="291"/>
      <c r="CC82" s="291"/>
      <c r="CD82" s="291"/>
      <c r="CE82" s="291"/>
      <c r="CF82" s="291"/>
      <c r="CG82" s="291"/>
      <c r="CH82" s="291"/>
      <c r="CI82" s="291"/>
      <c r="CJ82" s="291"/>
      <c r="CK82" s="291"/>
      <c r="CL82" s="291"/>
      <c r="CM82" s="291"/>
      <c r="CN82" s="292"/>
    </row>
    <row r="83" spans="2:92" ht="12" customHeight="1">
      <c r="B83" s="280" t="s">
        <v>51</v>
      </c>
      <c r="C83" s="281"/>
      <c r="D83" s="281"/>
      <c r="E83" s="281"/>
      <c r="F83" s="281"/>
      <c r="G83" s="281"/>
      <c r="H83" s="281"/>
      <c r="I83" s="281"/>
      <c r="J83" s="281"/>
      <c r="K83" s="281"/>
      <c r="L83" s="281"/>
      <c r="M83" s="281"/>
      <c r="N83" s="281"/>
      <c r="O83" s="281"/>
      <c r="P83" s="281"/>
      <c r="Q83" s="281"/>
      <c r="R83" s="281"/>
      <c r="S83" s="281"/>
      <c r="T83" s="281"/>
      <c r="U83" s="281"/>
      <c r="V83" s="281"/>
      <c r="W83" s="281"/>
      <c r="X83" s="281"/>
      <c r="Y83" s="281"/>
      <c r="Z83" s="281"/>
      <c r="AA83" s="281"/>
      <c r="AB83" s="281"/>
      <c r="AC83" s="281"/>
      <c r="AD83" s="281"/>
      <c r="AE83" s="281"/>
      <c r="AF83" s="281"/>
      <c r="AG83" s="281"/>
      <c r="AH83" s="281"/>
      <c r="AI83" s="281"/>
      <c r="AJ83" s="281"/>
      <c r="AK83" s="281"/>
      <c r="AL83" s="281"/>
      <c r="AM83" s="281"/>
      <c r="AN83" s="281"/>
      <c r="AO83" s="281"/>
      <c r="AP83" s="281"/>
      <c r="AQ83" s="281"/>
      <c r="AR83" s="281"/>
      <c r="AS83" s="281"/>
      <c r="AT83" s="305"/>
      <c r="AV83" s="203" t="s">
        <v>51</v>
      </c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4"/>
      <c r="CL83" s="204"/>
      <c r="CM83" s="204"/>
      <c r="CN83" s="205"/>
    </row>
    <row r="84" spans="2:92" ht="12" customHeight="1">
      <c r="B84" s="306" t="s">
        <v>24</v>
      </c>
      <c r="C84" s="272"/>
      <c r="D84" s="272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307"/>
      <c r="Q84" s="308" t="s">
        <v>48</v>
      </c>
      <c r="R84" s="272"/>
      <c r="S84" s="272"/>
      <c r="T84" s="272"/>
      <c r="U84" s="272"/>
      <c r="V84" s="272"/>
      <c r="W84" s="272"/>
      <c r="X84" s="272"/>
      <c r="Y84" s="272"/>
      <c r="Z84" s="272"/>
      <c r="AA84" s="272"/>
      <c r="AB84" s="272"/>
      <c r="AC84" s="272"/>
      <c r="AD84" s="272"/>
      <c r="AE84" s="307"/>
      <c r="AF84" s="272" t="s">
        <v>49</v>
      </c>
      <c r="AG84" s="272"/>
      <c r="AH84" s="272"/>
      <c r="AI84" s="272"/>
      <c r="AJ84" s="272"/>
      <c r="AK84" s="272"/>
      <c r="AL84" s="272"/>
      <c r="AM84" s="272"/>
      <c r="AN84" s="272"/>
      <c r="AO84" s="272"/>
      <c r="AP84" s="272"/>
      <c r="AQ84" s="272"/>
      <c r="AR84" s="272"/>
      <c r="AS84" s="272"/>
      <c r="AT84" s="273"/>
      <c r="AV84" s="206" t="s">
        <v>24</v>
      </c>
      <c r="AW84" s="191"/>
      <c r="AX84" s="191"/>
      <c r="AY84" s="191"/>
      <c r="AZ84" s="191"/>
      <c r="BA84" s="191"/>
      <c r="BB84" s="191"/>
      <c r="BC84" s="191"/>
      <c r="BD84" s="191"/>
      <c r="BE84" s="191"/>
      <c r="BF84" s="191"/>
      <c r="BG84" s="191"/>
      <c r="BH84" s="191"/>
      <c r="BI84" s="191"/>
      <c r="BJ84" s="191"/>
      <c r="BK84" s="212" t="s">
        <v>48</v>
      </c>
      <c r="BL84" s="191"/>
      <c r="BM84" s="191"/>
      <c r="BN84" s="191"/>
      <c r="BO84" s="191"/>
      <c r="BP84" s="191"/>
      <c r="BQ84" s="191"/>
      <c r="BR84" s="191"/>
      <c r="BS84" s="191"/>
      <c r="BT84" s="191"/>
      <c r="BU84" s="191"/>
      <c r="BV84" s="191"/>
      <c r="BW84" s="191"/>
      <c r="BX84" s="191"/>
      <c r="BY84" s="207"/>
      <c r="BZ84" s="191" t="s">
        <v>49</v>
      </c>
      <c r="CA84" s="191"/>
      <c r="CB84" s="191"/>
      <c r="CC84" s="191"/>
      <c r="CD84" s="191"/>
      <c r="CE84" s="191"/>
      <c r="CF84" s="191"/>
      <c r="CG84" s="191"/>
      <c r="CH84" s="191"/>
      <c r="CI84" s="191"/>
      <c r="CJ84" s="191"/>
      <c r="CK84" s="191"/>
      <c r="CL84" s="191"/>
      <c r="CM84" s="191"/>
      <c r="CN84" s="192"/>
    </row>
    <row r="85" spans="2:92" ht="12" customHeight="1">
      <c r="B85" s="309"/>
      <c r="C85" s="310"/>
      <c r="D85" s="310"/>
      <c r="E85" s="310"/>
      <c r="F85" s="310"/>
      <c r="G85" s="310"/>
      <c r="H85" s="310"/>
      <c r="I85" s="310"/>
      <c r="J85" s="310"/>
      <c r="K85" s="310"/>
      <c r="L85" s="310"/>
      <c r="M85" s="310"/>
      <c r="N85" s="310"/>
      <c r="O85" s="310"/>
      <c r="P85" s="311"/>
      <c r="Q85" s="312"/>
      <c r="R85" s="310"/>
      <c r="S85" s="310"/>
      <c r="T85" s="310"/>
      <c r="U85" s="310"/>
      <c r="V85" s="310"/>
      <c r="W85" s="310"/>
      <c r="X85" s="310"/>
      <c r="Y85" s="310"/>
      <c r="Z85" s="310"/>
      <c r="AA85" s="310"/>
      <c r="AB85" s="310"/>
      <c r="AC85" s="310"/>
      <c r="AD85" s="310"/>
      <c r="AE85" s="311"/>
      <c r="AF85" s="310"/>
      <c r="AG85" s="310"/>
      <c r="AH85" s="310"/>
      <c r="AI85" s="310"/>
      <c r="AJ85" s="310"/>
      <c r="AK85" s="310"/>
      <c r="AL85" s="310"/>
      <c r="AM85" s="310"/>
      <c r="AN85" s="310"/>
      <c r="AO85" s="310"/>
      <c r="AP85" s="310"/>
      <c r="AQ85" s="310"/>
      <c r="AR85" s="310"/>
      <c r="AS85" s="310"/>
      <c r="AT85" s="313"/>
      <c r="AV85" s="193"/>
      <c r="AW85" s="194"/>
      <c r="AX85" s="194"/>
      <c r="AY85" s="194"/>
      <c r="AZ85" s="194"/>
      <c r="BA85" s="194"/>
      <c r="BB85" s="194"/>
      <c r="BC85" s="194"/>
      <c r="BD85" s="194"/>
      <c r="BE85" s="194"/>
      <c r="BF85" s="194"/>
      <c r="BG85" s="194"/>
      <c r="BH85" s="194"/>
      <c r="BI85" s="194"/>
      <c r="BJ85" s="194"/>
      <c r="BK85" s="200"/>
      <c r="BL85" s="194"/>
      <c r="BM85" s="194"/>
      <c r="BN85" s="194"/>
      <c r="BO85" s="194"/>
      <c r="BP85" s="194"/>
      <c r="BQ85" s="194"/>
      <c r="BR85" s="194"/>
      <c r="BS85" s="194"/>
      <c r="BT85" s="194"/>
      <c r="BU85" s="194"/>
      <c r="BV85" s="194"/>
      <c r="BW85" s="194"/>
      <c r="BX85" s="194"/>
      <c r="BY85" s="201"/>
      <c r="BZ85" s="194"/>
      <c r="CA85" s="194"/>
      <c r="CB85" s="194"/>
      <c r="CC85" s="194"/>
      <c r="CD85" s="194"/>
      <c r="CE85" s="194"/>
      <c r="CF85" s="194"/>
      <c r="CG85" s="194"/>
      <c r="CH85" s="194"/>
      <c r="CI85" s="194"/>
      <c r="CJ85" s="194"/>
      <c r="CK85" s="194"/>
      <c r="CL85" s="194"/>
      <c r="CM85" s="194"/>
      <c r="CN85" s="202"/>
    </row>
    <row r="86" spans="2:92" ht="12" customHeight="1">
      <c r="B86" s="280" t="s">
        <v>50</v>
      </c>
      <c r="C86" s="281"/>
      <c r="D86" s="281"/>
      <c r="E86" s="281"/>
      <c r="F86" s="281"/>
      <c r="G86" s="281"/>
      <c r="H86" s="281"/>
      <c r="I86" s="281"/>
      <c r="J86" s="281"/>
      <c r="K86" s="281"/>
      <c r="L86" s="281"/>
      <c r="M86" s="281"/>
      <c r="N86" s="281"/>
      <c r="O86" s="281"/>
      <c r="P86" s="281"/>
      <c r="Q86" s="281"/>
      <c r="R86" s="281"/>
      <c r="S86" s="281"/>
      <c r="T86" s="281"/>
      <c r="U86" s="281"/>
      <c r="V86" s="281"/>
      <c r="W86" s="281"/>
      <c r="X86" s="281"/>
      <c r="Y86" s="281"/>
      <c r="Z86" s="281"/>
      <c r="AA86" s="281"/>
      <c r="AB86" s="281"/>
      <c r="AC86" s="281"/>
      <c r="AD86" s="281"/>
      <c r="AE86" s="281"/>
      <c r="AF86" s="281"/>
      <c r="AG86" s="281"/>
      <c r="AH86" s="281"/>
      <c r="AI86" s="281"/>
      <c r="AJ86" s="281"/>
      <c r="AK86" s="281"/>
      <c r="AL86" s="281"/>
      <c r="AM86" s="281"/>
      <c r="AN86" s="281"/>
      <c r="AO86" s="281"/>
      <c r="AP86" s="281"/>
      <c r="AQ86" s="281"/>
      <c r="AR86" s="281"/>
      <c r="AS86" s="281"/>
      <c r="AT86" s="305"/>
      <c r="AV86" s="203" t="s">
        <v>50</v>
      </c>
      <c r="AW86" s="204"/>
      <c r="AX86" s="204"/>
      <c r="AY86" s="204"/>
      <c r="AZ86" s="204"/>
      <c r="BA86" s="204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  <c r="BZ86" s="204"/>
      <c r="CA86" s="204"/>
      <c r="CB86" s="204"/>
      <c r="CC86" s="204"/>
      <c r="CD86" s="204"/>
      <c r="CE86" s="204"/>
      <c r="CF86" s="204"/>
      <c r="CG86" s="204"/>
      <c r="CH86" s="204"/>
      <c r="CI86" s="204"/>
      <c r="CJ86" s="204"/>
      <c r="CK86" s="204"/>
      <c r="CL86" s="204"/>
      <c r="CM86" s="204"/>
      <c r="CN86" s="205"/>
    </row>
    <row r="87" spans="2:92" ht="11.25" customHeight="1">
      <c r="B87" s="306" t="s">
        <v>7</v>
      </c>
      <c r="C87" s="272"/>
      <c r="D87" s="272"/>
      <c r="E87" s="272"/>
      <c r="F87" s="272"/>
      <c r="G87" s="272"/>
      <c r="H87" s="272"/>
      <c r="I87" s="272"/>
      <c r="J87" s="272"/>
      <c r="K87" s="272"/>
      <c r="L87" s="272"/>
      <c r="M87" s="272"/>
      <c r="N87" s="272"/>
      <c r="O87" s="272"/>
      <c r="P87" s="307"/>
      <c r="Q87" s="308" t="s">
        <v>8</v>
      </c>
      <c r="R87" s="272"/>
      <c r="S87" s="272"/>
      <c r="T87" s="272"/>
      <c r="U87" s="272"/>
      <c r="V87" s="272"/>
      <c r="W87" s="272"/>
      <c r="X87" s="272"/>
      <c r="Y87" s="272"/>
      <c r="Z87" s="272"/>
      <c r="AA87" s="272"/>
      <c r="AB87" s="272"/>
      <c r="AC87" s="272"/>
      <c r="AD87" s="272"/>
      <c r="AE87" s="307"/>
      <c r="AF87" s="272" t="s">
        <v>47</v>
      </c>
      <c r="AG87" s="272"/>
      <c r="AH87" s="272"/>
      <c r="AI87" s="272"/>
      <c r="AJ87" s="272"/>
      <c r="AK87" s="272"/>
      <c r="AL87" s="272"/>
      <c r="AM87" s="272"/>
      <c r="AN87" s="272"/>
      <c r="AO87" s="272"/>
      <c r="AP87" s="272"/>
      <c r="AQ87" s="272"/>
      <c r="AR87" s="272"/>
      <c r="AS87" s="272"/>
      <c r="AT87" s="273"/>
      <c r="AV87" s="206" t="s">
        <v>7</v>
      </c>
      <c r="AW87" s="191"/>
      <c r="AX87" s="191"/>
      <c r="AY87" s="191"/>
      <c r="AZ87" s="191"/>
      <c r="BA87" s="191"/>
      <c r="BB87" s="191"/>
      <c r="BC87" s="191"/>
      <c r="BD87" s="191"/>
      <c r="BE87" s="191"/>
      <c r="BF87" s="191"/>
      <c r="BG87" s="191"/>
      <c r="BH87" s="191"/>
      <c r="BI87" s="191"/>
      <c r="BJ87" s="207"/>
      <c r="BK87" s="212" t="s">
        <v>8</v>
      </c>
      <c r="BL87" s="191"/>
      <c r="BM87" s="191"/>
      <c r="BN87" s="191"/>
      <c r="BO87" s="191"/>
      <c r="BP87" s="191"/>
      <c r="BQ87" s="191"/>
      <c r="BR87" s="191"/>
      <c r="BS87" s="191"/>
      <c r="BT87" s="191"/>
      <c r="BU87" s="191"/>
      <c r="BV87" s="191"/>
      <c r="BW87" s="191"/>
      <c r="BX87" s="191"/>
      <c r="BY87" s="207"/>
      <c r="BZ87" s="191" t="s">
        <v>47</v>
      </c>
      <c r="CA87" s="191"/>
      <c r="CB87" s="191"/>
      <c r="CC87" s="191"/>
      <c r="CD87" s="191"/>
      <c r="CE87" s="191"/>
      <c r="CF87" s="191"/>
      <c r="CG87" s="191"/>
      <c r="CH87" s="191"/>
      <c r="CI87" s="191"/>
      <c r="CJ87" s="191"/>
      <c r="CK87" s="191"/>
      <c r="CL87" s="191"/>
      <c r="CM87" s="191"/>
      <c r="CN87" s="192"/>
    </row>
    <row r="88" spans="2:92" ht="11.25" customHeight="1" thickBot="1">
      <c r="B88" s="213" t="str">
        <f>IF(B82*B85=0," ",B90)</f>
        <v> </v>
      </c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5"/>
      <c r="Q88" s="216" t="str">
        <f>IF(Q82*Q85=0," ",Q90)</f>
        <v> </v>
      </c>
      <c r="R88" s="214"/>
      <c r="S88" s="214"/>
      <c r="T88" s="214"/>
      <c r="U88" s="214"/>
      <c r="V88" s="214"/>
      <c r="W88" s="214"/>
      <c r="X88" s="214"/>
      <c r="Y88" s="214"/>
      <c r="Z88" s="214"/>
      <c r="AA88" s="214"/>
      <c r="AB88" s="214"/>
      <c r="AC88" s="214"/>
      <c r="AD88" s="214"/>
      <c r="AE88" s="215"/>
      <c r="AF88" s="216" t="str">
        <f>IF(AF82*AF85=0," ",AF90)</f>
        <v> </v>
      </c>
      <c r="AG88" s="214"/>
      <c r="AH88" s="214"/>
      <c r="AI88" s="214"/>
      <c r="AJ88" s="214"/>
      <c r="AK88" s="214"/>
      <c r="AL88" s="214"/>
      <c r="AM88" s="214"/>
      <c r="AN88" s="214"/>
      <c r="AO88" s="214"/>
      <c r="AP88" s="214"/>
      <c r="AQ88" s="214"/>
      <c r="AR88" s="214"/>
      <c r="AS88" s="214"/>
      <c r="AT88" s="217"/>
      <c r="AV88" s="199" t="str">
        <f>IF(AV82*AV85=0," ",AV90)</f>
        <v> </v>
      </c>
      <c r="AW88" s="174"/>
      <c r="AX88" s="174"/>
      <c r="AY88" s="174"/>
      <c r="AZ88" s="174"/>
      <c r="BA88" s="174"/>
      <c r="BB88" s="174"/>
      <c r="BC88" s="174"/>
      <c r="BD88" s="174"/>
      <c r="BE88" s="174"/>
      <c r="BF88" s="174"/>
      <c r="BG88" s="174"/>
      <c r="BH88" s="174"/>
      <c r="BI88" s="174"/>
      <c r="BJ88" s="175"/>
      <c r="BK88" s="173" t="str">
        <f>IF(BK82*BK85=0," ",BK90)</f>
        <v> </v>
      </c>
      <c r="BL88" s="174"/>
      <c r="BM88" s="174"/>
      <c r="BN88" s="174"/>
      <c r="BO88" s="174"/>
      <c r="BP88" s="174"/>
      <c r="BQ88" s="174"/>
      <c r="BR88" s="174"/>
      <c r="BS88" s="174"/>
      <c r="BT88" s="174"/>
      <c r="BU88" s="174"/>
      <c r="BV88" s="174"/>
      <c r="BW88" s="174"/>
      <c r="BX88" s="174"/>
      <c r="BY88" s="175"/>
      <c r="BZ88" s="173" t="str">
        <f>IF(BZ82*BZ85=0," ",BZ90)</f>
        <v> </v>
      </c>
      <c r="CA88" s="174"/>
      <c r="CB88" s="174"/>
      <c r="CC88" s="174"/>
      <c r="CD88" s="174"/>
      <c r="CE88" s="174"/>
      <c r="CF88" s="174"/>
      <c r="CG88" s="174"/>
      <c r="CH88" s="174"/>
      <c r="CI88" s="174"/>
      <c r="CJ88" s="174"/>
      <c r="CK88" s="174"/>
      <c r="CL88" s="174"/>
      <c r="CM88" s="174"/>
      <c r="CN88" s="190"/>
    </row>
    <row r="89" spans="2:92" ht="11.25" customHeight="1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2"/>
      <c r="BW89" s="102"/>
      <c r="BX89" s="102"/>
      <c r="BY89" s="102"/>
      <c r="BZ89" s="102"/>
      <c r="CA89" s="102"/>
      <c r="CB89" s="102"/>
      <c r="CC89" s="102"/>
      <c r="CD89" s="102"/>
      <c r="CE89" s="102"/>
      <c r="CF89" s="102"/>
      <c r="CG89" s="102"/>
      <c r="CH89" s="102"/>
      <c r="CI89" s="102"/>
      <c r="CJ89" s="102"/>
      <c r="CK89" s="102"/>
      <c r="CL89" s="102"/>
      <c r="CM89" s="102"/>
      <c r="CN89" s="102"/>
    </row>
    <row r="90" spans="2:92" ht="11.25" customHeight="1" hidden="1" thickBot="1">
      <c r="B90" s="195">
        <f>B82*B85</f>
        <v>0</v>
      </c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5">
        <f>Q82*Q85</f>
        <v>0</v>
      </c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  <c r="AF90" s="195">
        <f>AF82*AF85</f>
        <v>0</v>
      </c>
      <c r="AG90" s="196"/>
      <c r="AH90" s="196"/>
      <c r="AI90" s="196"/>
      <c r="AJ90" s="196"/>
      <c r="AK90" s="196"/>
      <c r="AL90" s="196"/>
      <c r="AM90" s="196"/>
      <c r="AN90" s="196"/>
      <c r="AO90" s="196"/>
      <c r="AP90" s="196"/>
      <c r="AQ90" s="196"/>
      <c r="AR90" s="196"/>
      <c r="AS90" s="196"/>
      <c r="AT90" s="196"/>
      <c r="AV90" s="195">
        <f>AV82*AV85</f>
        <v>0</v>
      </c>
      <c r="AW90" s="196"/>
      <c r="AX90" s="196"/>
      <c r="AY90" s="196"/>
      <c r="AZ90" s="196"/>
      <c r="BA90" s="196"/>
      <c r="BB90" s="196"/>
      <c r="BC90" s="196"/>
      <c r="BD90" s="196"/>
      <c r="BE90" s="196"/>
      <c r="BF90" s="196"/>
      <c r="BG90" s="196"/>
      <c r="BH90" s="196"/>
      <c r="BI90" s="196"/>
      <c r="BJ90" s="196"/>
      <c r="BK90" s="195">
        <f>BK82*BK85</f>
        <v>0</v>
      </c>
      <c r="BL90" s="196"/>
      <c r="BM90" s="196"/>
      <c r="BN90" s="196"/>
      <c r="BO90" s="196"/>
      <c r="BP90" s="196"/>
      <c r="BQ90" s="196"/>
      <c r="BR90" s="196"/>
      <c r="BS90" s="196"/>
      <c r="BT90" s="196"/>
      <c r="BU90" s="196"/>
      <c r="BV90" s="196"/>
      <c r="BW90" s="196"/>
      <c r="BX90" s="196"/>
      <c r="BY90" s="196"/>
      <c r="BZ90" s="195">
        <f>BZ82*BZ85</f>
        <v>0</v>
      </c>
      <c r="CA90" s="196"/>
      <c r="CB90" s="196"/>
      <c r="CC90" s="196"/>
      <c r="CD90" s="196"/>
      <c r="CE90" s="196"/>
      <c r="CF90" s="196"/>
      <c r="CG90" s="196"/>
      <c r="CH90" s="196"/>
      <c r="CI90" s="196"/>
      <c r="CJ90" s="196"/>
      <c r="CK90" s="196"/>
      <c r="CL90" s="196"/>
      <c r="CM90" s="196"/>
      <c r="CN90" s="196"/>
    </row>
    <row r="91" spans="2:92" ht="21" customHeight="1" hidden="1" thickBot="1">
      <c r="B91" s="445"/>
      <c r="C91" s="445"/>
      <c r="D91" s="445"/>
      <c r="E91" s="445"/>
      <c r="F91" s="445"/>
      <c r="G91" s="445"/>
      <c r="H91" s="445"/>
      <c r="I91" s="445"/>
      <c r="J91" s="445"/>
      <c r="K91" s="445"/>
      <c r="L91" s="445"/>
      <c r="M91" s="445"/>
      <c r="N91" s="445"/>
      <c r="O91" s="445"/>
      <c r="P91" s="445"/>
      <c r="Q91" s="445"/>
      <c r="R91" s="445"/>
      <c r="S91" s="445"/>
      <c r="T91" s="445"/>
      <c r="U91" s="445"/>
      <c r="V91" s="445"/>
      <c r="W91" s="446"/>
      <c r="X91" s="454" t="s">
        <v>80</v>
      </c>
      <c r="Y91" s="455"/>
      <c r="Z91" s="455"/>
      <c r="AA91" s="455"/>
      <c r="AB91" s="455"/>
      <c r="AC91" s="455"/>
      <c r="AD91" s="455"/>
      <c r="AE91" s="455"/>
      <c r="AF91" s="455"/>
      <c r="AG91" s="455"/>
      <c r="AH91" s="455"/>
      <c r="AI91" s="455"/>
      <c r="AJ91" s="455"/>
      <c r="AK91" s="455"/>
      <c r="AL91" s="455"/>
      <c r="AM91" s="455"/>
      <c r="AN91" s="455"/>
      <c r="AO91" s="455"/>
      <c r="AP91" s="455"/>
      <c r="AQ91" s="455"/>
      <c r="AR91" s="455"/>
      <c r="AS91" s="455"/>
      <c r="AT91" s="455"/>
      <c r="AU91" s="455"/>
      <c r="AV91" s="455"/>
      <c r="AW91" s="455"/>
      <c r="AX91" s="455"/>
      <c r="AY91" s="455"/>
      <c r="AZ91" s="455"/>
      <c r="BA91" s="455"/>
      <c r="BB91" s="455"/>
      <c r="BC91" s="455"/>
      <c r="BD91" s="455"/>
      <c r="BE91" s="455"/>
      <c r="BF91" s="455"/>
      <c r="BG91" s="455"/>
      <c r="BH91" s="455"/>
      <c r="BI91" s="455"/>
      <c r="BJ91" s="455"/>
      <c r="BK91" s="455"/>
      <c r="BL91" s="455"/>
      <c r="BM91" s="455"/>
      <c r="BN91" s="455"/>
      <c r="BO91" s="455"/>
      <c r="BP91" s="456"/>
      <c r="BQ91" s="454" t="s">
        <v>64</v>
      </c>
      <c r="BR91" s="455"/>
      <c r="BS91" s="455"/>
      <c r="BT91" s="455"/>
      <c r="BU91" s="455"/>
      <c r="BV91" s="455"/>
      <c r="BW91" s="455"/>
      <c r="BX91" s="455"/>
      <c r="BY91" s="455"/>
      <c r="BZ91" s="455"/>
      <c r="CA91" s="455"/>
      <c r="CB91" s="455"/>
      <c r="CC91" s="455"/>
      <c r="CD91" s="455"/>
      <c r="CE91" s="455"/>
      <c r="CF91" s="455"/>
      <c r="CG91" s="455"/>
      <c r="CH91" s="455"/>
      <c r="CI91" s="455"/>
      <c r="CJ91" s="455"/>
      <c r="CK91" s="455"/>
      <c r="CL91" s="455"/>
      <c r="CM91" s="455"/>
      <c r="CN91" s="456"/>
    </row>
    <row r="92" spans="2:92" ht="12.75" hidden="1">
      <c r="B92" s="438"/>
      <c r="C92" s="438"/>
      <c r="D92" s="438"/>
      <c r="E92" s="438"/>
      <c r="F92" s="438"/>
      <c r="G92" s="438"/>
      <c r="H92" s="438"/>
      <c r="I92" s="438"/>
      <c r="J92" s="438"/>
      <c r="K92" s="438"/>
      <c r="L92" s="438"/>
      <c r="M92" s="438"/>
      <c r="N92" s="438"/>
      <c r="O92" s="438"/>
      <c r="P92" s="438"/>
      <c r="Q92" s="438"/>
      <c r="R92" s="438"/>
      <c r="S92" s="438"/>
      <c r="T92" s="438"/>
      <c r="U92" s="438"/>
      <c r="V92" s="438"/>
      <c r="W92" s="438"/>
      <c r="X92" s="405" t="s">
        <v>0</v>
      </c>
      <c r="Y92" s="406"/>
      <c r="Z92" s="406"/>
      <c r="AA92" s="406"/>
      <c r="AB92" s="406"/>
      <c r="AC92" s="409" t="s">
        <v>17</v>
      </c>
      <c r="AD92" s="410"/>
      <c r="AE92" s="410"/>
      <c r="AF92" s="410"/>
      <c r="AG92" s="410"/>
      <c r="AH92" s="410"/>
      <c r="AI92" s="410"/>
      <c r="AJ92" s="410"/>
      <c r="AK92" s="410"/>
      <c r="AL92" s="410"/>
      <c r="AM92" s="410"/>
      <c r="AN92" s="410"/>
      <c r="AO92" s="410"/>
      <c r="AP92" s="410"/>
      <c r="AQ92" s="410"/>
      <c r="AR92" s="410"/>
      <c r="AS92" s="410"/>
      <c r="AT92" s="410"/>
      <c r="AU92" s="410"/>
      <c r="AV92" s="410"/>
      <c r="AW92" s="410"/>
      <c r="AX92" s="410"/>
      <c r="AY92" s="410"/>
      <c r="AZ92" s="410"/>
      <c r="BA92" s="410"/>
      <c r="BB92" s="410"/>
      <c r="BC92" s="410"/>
      <c r="BD92" s="410"/>
      <c r="BE92" s="410"/>
      <c r="BF92" s="410"/>
      <c r="BG92" s="410"/>
      <c r="BH92" s="410"/>
      <c r="BI92" s="410"/>
      <c r="BJ92" s="410"/>
      <c r="BK92" s="410"/>
      <c r="BL92" s="410"/>
      <c r="BM92" s="410"/>
      <c r="BN92" s="410"/>
      <c r="BO92" s="410"/>
      <c r="BP92" s="411"/>
      <c r="BQ92" s="406"/>
      <c r="BR92" s="406"/>
      <c r="BS92" s="406"/>
      <c r="BT92" s="406"/>
      <c r="BU92" s="406"/>
      <c r="BV92" s="406"/>
      <c r="BW92" s="406"/>
      <c r="BX92" s="406"/>
      <c r="BY92" s="406"/>
      <c r="BZ92" s="406"/>
      <c r="CA92" s="406"/>
      <c r="CB92" s="406"/>
      <c r="CC92" s="406"/>
      <c r="CD92" s="406"/>
      <c r="CE92" s="406"/>
      <c r="CF92" s="406"/>
      <c r="CG92" s="406"/>
      <c r="CH92" s="406"/>
      <c r="CI92" s="406"/>
      <c r="CJ92" s="406"/>
      <c r="CK92" s="406"/>
      <c r="CL92" s="406"/>
      <c r="CM92" s="406"/>
      <c r="CN92" s="457"/>
    </row>
    <row r="93" spans="2:92" ht="18" customHeight="1" hidden="1">
      <c r="B93" s="438"/>
      <c r="C93" s="438"/>
      <c r="D93" s="438"/>
      <c r="E93" s="438"/>
      <c r="F93" s="438"/>
      <c r="G93" s="438"/>
      <c r="H93" s="438"/>
      <c r="I93" s="438"/>
      <c r="J93" s="438"/>
      <c r="K93" s="438"/>
      <c r="L93" s="438"/>
      <c r="M93" s="438"/>
      <c r="N93" s="438"/>
      <c r="O93" s="438"/>
      <c r="P93" s="438"/>
      <c r="Q93" s="438"/>
      <c r="R93" s="438"/>
      <c r="S93" s="438"/>
      <c r="T93" s="438"/>
      <c r="U93" s="438"/>
      <c r="V93" s="438"/>
      <c r="W93" s="438"/>
      <c r="X93" s="407" t="str">
        <f>IF(MIN(B20,AV20,B59,AV59)=0,"N/A",MIN(B20,AV20,B59,AV59))</f>
        <v>N/A</v>
      </c>
      <c r="Y93" s="408"/>
      <c r="Z93" s="408"/>
      <c r="AA93" s="408"/>
      <c r="AB93" s="408"/>
      <c r="AC93" s="430" t="s">
        <v>38</v>
      </c>
      <c r="AD93" s="430"/>
      <c r="AE93" s="430"/>
      <c r="AF93" s="430"/>
      <c r="AG93" s="430"/>
      <c r="AH93" s="430"/>
      <c r="AI93" s="430"/>
      <c r="AJ93" s="430"/>
      <c r="AK93" s="430"/>
      <c r="AL93" s="430"/>
      <c r="AM93" s="430"/>
      <c r="AN93" s="430"/>
      <c r="AO93" s="430"/>
      <c r="AP93" s="430"/>
      <c r="AQ93" s="430"/>
      <c r="AR93" s="430"/>
      <c r="AS93" s="430"/>
      <c r="AT93" s="430"/>
      <c r="AU93" s="430"/>
      <c r="AV93" s="430"/>
      <c r="AW93" s="430"/>
      <c r="AX93" s="430"/>
      <c r="AY93" s="430"/>
      <c r="AZ93" s="430"/>
      <c r="BA93" s="430"/>
      <c r="BB93" s="430"/>
      <c r="BC93" s="430"/>
      <c r="BD93" s="430"/>
      <c r="BE93" s="430"/>
      <c r="BF93" s="430"/>
      <c r="BG93" s="430"/>
      <c r="BH93" s="430"/>
      <c r="BI93" s="430"/>
      <c r="BJ93" s="430"/>
      <c r="BK93" s="430"/>
      <c r="BL93" s="430"/>
      <c r="BM93" s="430"/>
      <c r="BN93" s="430"/>
      <c r="BO93" s="430"/>
      <c r="BP93" s="430"/>
      <c r="BQ93" s="441" t="str">
        <f>IF(X93=B20,B12,IF(X93=AV20,AV12,IF(X93=B59,B51,IF(X93=AV59,AV51," "))))</f>
        <v> </v>
      </c>
      <c r="BR93" s="441"/>
      <c r="BS93" s="441"/>
      <c r="BT93" s="441"/>
      <c r="BU93" s="441"/>
      <c r="BV93" s="441"/>
      <c r="BW93" s="441"/>
      <c r="BX93" s="441"/>
      <c r="BY93" s="441"/>
      <c r="BZ93" s="441"/>
      <c r="CA93" s="441"/>
      <c r="CB93" s="441"/>
      <c r="CC93" s="441"/>
      <c r="CD93" s="441"/>
      <c r="CE93" s="441"/>
      <c r="CF93" s="441"/>
      <c r="CG93" s="441"/>
      <c r="CH93" s="441"/>
      <c r="CI93" s="441"/>
      <c r="CJ93" s="441"/>
      <c r="CK93" s="441"/>
      <c r="CL93" s="441"/>
      <c r="CM93" s="441"/>
      <c r="CN93" s="442"/>
    </row>
    <row r="94" spans="2:92" ht="18" customHeight="1" hidden="1">
      <c r="B94" s="438"/>
      <c r="C94" s="438"/>
      <c r="D94" s="438"/>
      <c r="E94" s="438"/>
      <c r="F94" s="438"/>
      <c r="G94" s="438"/>
      <c r="H94" s="438"/>
      <c r="I94" s="438"/>
      <c r="J94" s="438"/>
      <c r="K94" s="438"/>
      <c r="L94" s="438"/>
      <c r="M94" s="438"/>
      <c r="N94" s="438"/>
      <c r="O94" s="438"/>
      <c r="P94" s="438"/>
      <c r="Q94" s="438"/>
      <c r="R94" s="438"/>
      <c r="S94" s="438"/>
      <c r="T94" s="438"/>
      <c r="U94" s="438"/>
      <c r="V94" s="438"/>
      <c r="W94" s="438"/>
      <c r="X94" s="407" t="str">
        <f>IF(MIN(B24,AV24,B63,AV63)=0,"N/A",MIN(B24,AV24,B63,AV63))</f>
        <v>N/A</v>
      </c>
      <c r="Y94" s="408"/>
      <c r="Z94" s="408"/>
      <c r="AA94" s="408"/>
      <c r="AB94" s="408"/>
      <c r="AC94" s="430" t="s">
        <v>40</v>
      </c>
      <c r="AD94" s="430"/>
      <c r="AE94" s="430"/>
      <c r="AF94" s="430"/>
      <c r="AG94" s="430"/>
      <c r="AH94" s="430"/>
      <c r="AI94" s="430"/>
      <c r="AJ94" s="430"/>
      <c r="AK94" s="430"/>
      <c r="AL94" s="430"/>
      <c r="AM94" s="430"/>
      <c r="AN94" s="430"/>
      <c r="AO94" s="430"/>
      <c r="AP94" s="430"/>
      <c r="AQ94" s="430"/>
      <c r="AR94" s="430"/>
      <c r="AS94" s="430"/>
      <c r="AT94" s="430"/>
      <c r="AU94" s="430"/>
      <c r="AV94" s="430"/>
      <c r="AW94" s="430"/>
      <c r="AX94" s="430"/>
      <c r="AY94" s="430"/>
      <c r="AZ94" s="430"/>
      <c r="BA94" s="430"/>
      <c r="BB94" s="430"/>
      <c r="BC94" s="430"/>
      <c r="BD94" s="430"/>
      <c r="BE94" s="430"/>
      <c r="BF94" s="430"/>
      <c r="BG94" s="430"/>
      <c r="BH94" s="430"/>
      <c r="BI94" s="430"/>
      <c r="BJ94" s="430"/>
      <c r="BK94" s="430"/>
      <c r="BL94" s="430"/>
      <c r="BM94" s="430"/>
      <c r="BN94" s="430"/>
      <c r="BO94" s="430"/>
      <c r="BP94" s="430"/>
      <c r="BQ94" s="447" t="str">
        <f>IF(X94=B24,B12,IF(X94=AV24,AV12,IF(X94=B63,B51,IF(X94=AV63,AV51," "))))</f>
        <v> </v>
      </c>
      <c r="BR94" s="447"/>
      <c r="BS94" s="447"/>
      <c r="BT94" s="447"/>
      <c r="BU94" s="447"/>
      <c r="BV94" s="447"/>
      <c r="BW94" s="447"/>
      <c r="BX94" s="447"/>
      <c r="BY94" s="447"/>
      <c r="BZ94" s="447"/>
      <c r="CA94" s="447"/>
      <c r="CB94" s="447"/>
      <c r="CC94" s="447"/>
      <c r="CD94" s="447"/>
      <c r="CE94" s="447"/>
      <c r="CF94" s="447"/>
      <c r="CG94" s="447"/>
      <c r="CH94" s="447"/>
      <c r="CI94" s="447"/>
      <c r="CJ94" s="447"/>
      <c r="CK94" s="447"/>
      <c r="CL94" s="447"/>
      <c r="CM94" s="447"/>
      <c r="CN94" s="448"/>
    </row>
    <row r="95" spans="2:92" ht="18" customHeight="1" hidden="1">
      <c r="B95" s="438"/>
      <c r="C95" s="438"/>
      <c r="D95" s="438"/>
      <c r="E95" s="438"/>
      <c r="F95" s="438"/>
      <c r="G95" s="438"/>
      <c r="H95" s="438"/>
      <c r="I95" s="438"/>
      <c r="J95" s="438"/>
      <c r="K95" s="438"/>
      <c r="L95" s="438"/>
      <c r="M95" s="438"/>
      <c r="N95" s="438"/>
      <c r="O95" s="438"/>
      <c r="P95" s="438"/>
      <c r="Q95" s="438"/>
      <c r="R95" s="438"/>
      <c r="S95" s="438"/>
      <c r="T95" s="438"/>
      <c r="U95" s="438"/>
      <c r="V95" s="438"/>
      <c r="W95" s="438"/>
      <c r="X95" s="407" t="str">
        <f>IF(MIN(B28,AV28,B67,AV67)=0,"N/A",MIN(B28,AV28,B67,AV67))</f>
        <v>N/A</v>
      </c>
      <c r="Y95" s="408"/>
      <c r="Z95" s="408"/>
      <c r="AA95" s="408"/>
      <c r="AB95" s="408"/>
      <c r="AC95" s="430" t="s">
        <v>79</v>
      </c>
      <c r="AD95" s="430"/>
      <c r="AE95" s="430"/>
      <c r="AF95" s="430"/>
      <c r="AG95" s="430"/>
      <c r="AH95" s="430"/>
      <c r="AI95" s="430"/>
      <c r="AJ95" s="430"/>
      <c r="AK95" s="430"/>
      <c r="AL95" s="430"/>
      <c r="AM95" s="430"/>
      <c r="AN95" s="430"/>
      <c r="AO95" s="430"/>
      <c r="AP95" s="430"/>
      <c r="AQ95" s="430"/>
      <c r="AR95" s="430"/>
      <c r="AS95" s="430"/>
      <c r="AT95" s="430"/>
      <c r="AU95" s="430"/>
      <c r="AV95" s="430"/>
      <c r="AW95" s="430"/>
      <c r="AX95" s="430"/>
      <c r="AY95" s="430"/>
      <c r="AZ95" s="430"/>
      <c r="BA95" s="430"/>
      <c r="BB95" s="430"/>
      <c r="BC95" s="430"/>
      <c r="BD95" s="430"/>
      <c r="BE95" s="430"/>
      <c r="BF95" s="430"/>
      <c r="BG95" s="430"/>
      <c r="BH95" s="430"/>
      <c r="BI95" s="430"/>
      <c r="BJ95" s="430"/>
      <c r="BK95" s="430"/>
      <c r="BL95" s="430"/>
      <c r="BM95" s="430"/>
      <c r="BN95" s="430"/>
      <c r="BO95" s="430"/>
      <c r="BP95" s="430"/>
      <c r="BQ95" s="441" t="str">
        <f>IF(X95=B28,B12,IF(X95=AV28,AV12,IF(X95=B67,B51,IF(X95=AV67,AV51," "))))</f>
        <v> </v>
      </c>
      <c r="BR95" s="441"/>
      <c r="BS95" s="441"/>
      <c r="BT95" s="441"/>
      <c r="BU95" s="441"/>
      <c r="BV95" s="441"/>
      <c r="BW95" s="441"/>
      <c r="BX95" s="441"/>
      <c r="BY95" s="441"/>
      <c r="BZ95" s="441"/>
      <c r="CA95" s="441"/>
      <c r="CB95" s="441"/>
      <c r="CC95" s="441"/>
      <c r="CD95" s="441"/>
      <c r="CE95" s="441"/>
      <c r="CF95" s="441"/>
      <c r="CG95" s="441"/>
      <c r="CH95" s="441"/>
      <c r="CI95" s="441"/>
      <c r="CJ95" s="441"/>
      <c r="CK95" s="441"/>
      <c r="CL95" s="441"/>
      <c r="CM95" s="441"/>
      <c r="CN95" s="442"/>
    </row>
    <row r="96" spans="2:92" ht="18" customHeight="1" hidden="1">
      <c r="B96" s="438"/>
      <c r="C96" s="438"/>
      <c r="D96" s="438"/>
      <c r="E96" s="438"/>
      <c r="F96" s="438"/>
      <c r="G96" s="438"/>
      <c r="H96" s="438"/>
      <c r="I96" s="438"/>
      <c r="J96" s="438"/>
      <c r="K96" s="438"/>
      <c r="L96" s="438"/>
      <c r="M96" s="438"/>
      <c r="N96" s="438"/>
      <c r="O96" s="438"/>
      <c r="P96" s="438"/>
      <c r="Q96" s="438"/>
      <c r="R96" s="438"/>
      <c r="S96" s="438"/>
      <c r="T96" s="438"/>
      <c r="U96" s="438"/>
      <c r="V96" s="438"/>
      <c r="W96" s="438"/>
      <c r="X96" s="407" t="str">
        <f>IF(MIN(B32,AV32,B71,AV71)=0,"N/A",MIN(B32,AV32,B71,AV71))</f>
        <v>N/A</v>
      </c>
      <c r="Y96" s="408"/>
      <c r="Z96" s="408"/>
      <c r="AA96" s="408"/>
      <c r="AB96" s="408"/>
      <c r="AC96" s="430" t="s">
        <v>42</v>
      </c>
      <c r="AD96" s="430"/>
      <c r="AE96" s="430"/>
      <c r="AF96" s="430"/>
      <c r="AG96" s="430"/>
      <c r="AH96" s="430"/>
      <c r="AI96" s="430"/>
      <c r="AJ96" s="430"/>
      <c r="AK96" s="430"/>
      <c r="AL96" s="430"/>
      <c r="AM96" s="430"/>
      <c r="AN96" s="430"/>
      <c r="AO96" s="430"/>
      <c r="AP96" s="430"/>
      <c r="AQ96" s="430"/>
      <c r="AR96" s="430"/>
      <c r="AS96" s="430"/>
      <c r="AT96" s="430"/>
      <c r="AU96" s="430"/>
      <c r="AV96" s="430"/>
      <c r="AW96" s="430"/>
      <c r="AX96" s="430"/>
      <c r="AY96" s="430"/>
      <c r="AZ96" s="430"/>
      <c r="BA96" s="430"/>
      <c r="BB96" s="430"/>
      <c r="BC96" s="430"/>
      <c r="BD96" s="430"/>
      <c r="BE96" s="430"/>
      <c r="BF96" s="430"/>
      <c r="BG96" s="430"/>
      <c r="BH96" s="430"/>
      <c r="BI96" s="430"/>
      <c r="BJ96" s="430"/>
      <c r="BK96" s="430"/>
      <c r="BL96" s="430"/>
      <c r="BM96" s="430"/>
      <c r="BN96" s="430"/>
      <c r="BO96" s="430"/>
      <c r="BP96" s="430"/>
      <c r="BQ96" s="441" t="str">
        <f>IF(X96=B32,B12,IF(X96=AV32,AV12,IF(X96=B71,B51,IF(X96=AV71,AV51," "))))</f>
        <v> </v>
      </c>
      <c r="BR96" s="441"/>
      <c r="BS96" s="441"/>
      <c r="BT96" s="441"/>
      <c r="BU96" s="441"/>
      <c r="BV96" s="441"/>
      <c r="BW96" s="441"/>
      <c r="BX96" s="441"/>
      <c r="BY96" s="441"/>
      <c r="BZ96" s="441"/>
      <c r="CA96" s="441"/>
      <c r="CB96" s="441"/>
      <c r="CC96" s="441"/>
      <c r="CD96" s="441"/>
      <c r="CE96" s="441"/>
      <c r="CF96" s="441"/>
      <c r="CG96" s="441"/>
      <c r="CH96" s="441"/>
      <c r="CI96" s="441"/>
      <c r="CJ96" s="441"/>
      <c r="CK96" s="441"/>
      <c r="CL96" s="441"/>
      <c r="CM96" s="441"/>
      <c r="CN96" s="442"/>
    </row>
    <row r="97" spans="2:92" ht="18" customHeight="1" hidden="1" thickBot="1">
      <c r="B97" s="438"/>
      <c r="C97" s="438"/>
      <c r="D97" s="438"/>
      <c r="E97" s="438"/>
      <c r="F97" s="438"/>
      <c r="G97" s="438"/>
      <c r="H97" s="438"/>
      <c r="I97" s="438"/>
      <c r="J97" s="438"/>
      <c r="K97" s="438"/>
      <c r="L97" s="438"/>
      <c r="M97" s="438"/>
      <c r="N97" s="438"/>
      <c r="O97" s="438"/>
      <c r="P97" s="438"/>
      <c r="Q97" s="438"/>
      <c r="R97" s="438"/>
      <c r="S97" s="438"/>
      <c r="T97" s="438"/>
      <c r="U97" s="438"/>
      <c r="V97" s="438"/>
      <c r="W97" s="438"/>
      <c r="X97" s="432" t="str">
        <f>IF(MIN(B36,AV36,B75,AV75)=0,"N/A",MIN(B36,AV36,B75,AV75))</f>
        <v>N/A</v>
      </c>
      <c r="Y97" s="433"/>
      <c r="Z97" s="433"/>
      <c r="AA97" s="433"/>
      <c r="AB97" s="433"/>
      <c r="AC97" s="431" t="s">
        <v>43</v>
      </c>
      <c r="AD97" s="431"/>
      <c r="AE97" s="431"/>
      <c r="AF97" s="431"/>
      <c r="AG97" s="431"/>
      <c r="AH97" s="431"/>
      <c r="AI97" s="431"/>
      <c r="AJ97" s="431"/>
      <c r="AK97" s="431"/>
      <c r="AL97" s="431"/>
      <c r="AM97" s="431"/>
      <c r="AN97" s="431"/>
      <c r="AO97" s="431"/>
      <c r="AP97" s="431"/>
      <c r="AQ97" s="431"/>
      <c r="AR97" s="431"/>
      <c r="AS97" s="431"/>
      <c r="AT97" s="431"/>
      <c r="AU97" s="431"/>
      <c r="AV97" s="431"/>
      <c r="AW97" s="431"/>
      <c r="AX97" s="431"/>
      <c r="AY97" s="431"/>
      <c r="AZ97" s="431"/>
      <c r="BA97" s="431"/>
      <c r="BB97" s="431"/>
      <c r="BC97" s="431"/>
      <c r="BD97" s="431"/>
      <c r="BE97" s="431"/>
      <c r="BF97" s="431"/>
      <c r="BG97" s="431"/>
      <c r="BH97" s="431"/>
      <c r="BI97" s="431"/>
      <c r="BJ97" s="431"/>
      <c r="BK97" s="431"/>
      <c r="BL97" s="431"/>
      <c r="BM97" s="431"/>
      <c r="BN97" s="431"/>
      <c r="BO97" s="431"/>
      <c r="BP97" s="431"/>
      <c r="BQ97" s="443" t="str">
        <f>IF(X97=B36,B12,IF(X97=AV36,AV12,IF(X97=B75,B51,IF(X97=AV75,AV51," "))))</f>
        <v> </v>
      </c>
      <c r="BR97" s="443"/>
      <c r="BS97" s="443"/>
      <c r="BT97" s="443"/>
      <c r="BU97" s="443"/>
      <c r="BV97" s="443"/>
      <c r="BW97" s="443"/>
      <c r="BX97" s="443"/>
      <c r="BY97" s="443"/>
      <c r="BZ97" s="443"/>
      <c r="CA97" s="443"/>
      <c r="CB97" s="443"/>
      <c r="CC97" s="443"/>
      <c r="CD97" s="443"/>
      <c r="CE97" s="443"/>
      <c r="CF97" s="443"/>
      <c r="CG97" s="443"/>
      <c r="CH97" s="443"/>
      <c r="CI97" s="443"/>
      <c r="CJ97" s="443"/>
      <c r="CK97" s="443"/>
      <c r="CL97" s="443"/>
      <c r="CM97" s="443"/>
      <c r="CN97" s="444"/>
    </row>
    <row r="98" spans="2:68" ht="21" customHeight="1" hidden="1" thickBot="1">
      <c r="B98" s="438"/>
      <c r="C98" s="438"/>
      <c r="D98" s="438"/>
      <c r="E98" s="438"/>
      <c r="F98" s="438"/>
      <c r="G98" s="438"/>
      <c r="H98" s="438"/>
      <c r="I98" s="438"/>
      <c r="J98" s="438"/>
      <c r="K98" s="438"/>
      <c r="L98" s="438"/>
      <c r="M98" s="438"/>
      <c r="N98" s="438"/>
      <c r="O98" s="438"/>
      <c r="P98" s="438"/>
      <c r="Q98" s="438"/>
      <c r="R98" s="438"/>
      <c r="S98" s="438"/>
      <c r="T98" s="438"/>
      <c r="U98" s="438"/>
      <c r="V98" s="438"/>
      <c r="W98" s="438"/>
      <c r="X98" s="160" t="s">
        <v>81</v>
      </c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1"/>
      <c r="AM98" s="161"/>
      <c r="AN98" s="161"/>
      <c r="AO98" s="161"/>
      <c r="AP98" s="161"/>
      <c r="AQ98" s="161"/>
      <c r="AR98" s="161"/>
      <c r="AS98" s="161"/>
      <c r="AT98" s="161"/>
      <c r="AU98" s="161"/>
      <c r="AV98" s="161"/>
      <c r="AW98" s="161"/>
      <c r="AX98" s="161"/>
      <c r="AY98" s="161"/>
      <c r="AZ98" s="161"/>
      <c r="BA98" s="161"/>
      <c r="BB98" s="161"/>
      <c r="BC98" s="161"/>
      <c r="BD98" s="161"/>
      <c r="BE98" s="161"/>
      <c r="BF98" s="161"/>
      <c r="BG98" s="161"/>
      <c r="BH98" s="161"/>
      <c r="BI98" s="161"/>
      <c r="BJ98" s="161"/>
      <c r="BK98" s="161"/>
      <c r="BL98" s="161"/>
      <c r="BM98" s="161"/>
      <c r="BN98" s="161"/>
      <c r="BO98" s="161"/>
      <c r="BP98" s="162"/>
    </row>
    <row r="99" spans="2:68" ht="19.5" customHeight="1" hidden="1">
      <c r="B99" s="438"/>
      <c r="C99" s="438"/>
      <c r="D99" s="438"/>
      <c r="E99" s="438"/>
      <c r="F99" s="438"/>
      <c r="G99" s="438"/>
      <c r="H99" s="438"/>
      <c r="I99" s="438"/>
      <c r="J99" s="438"/>
      <c r="K99" s="438"/>
      <c r="L99" s="438"/>
      <c r="M99" s="438"/>
      <c r="N99" s="438"/>
      <c r="O99" s="438"/>
      <c r="P99" s="438"/>
      <c r="Q99" s="438"/>
      <c r="R99" s="438"/>
      <c r="S99" s="438"/>
      <c r="T99" s="438"/>
      <c r="U99" s="438"/>
      <c r="V99" s="438"/>
      <c r="W99" s="438"/>
      <c r="X99" s="159" t="s">
        <v>7</v>
      </c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 t="s">
        <v>46</v>
      </c>
      <c r="AN99" s="158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/>
      <c r="BA99" s="158"/>
      <c r="BB99" s="158" t="s">
        <v>47</v>
      </c>
      <c r="BC99" s="158"/>
      <c r="BD99" s="158"/>
      <c r="BE99" s="158"/>
      <c r="BF99" s="158"/>
      <c r="BG99" s="158"/>
      <c r="BH99" s="158"/>
      <c r="BI99" s="158"/>
      <c r="BJ99" s="158"/>
      <c r="BK99" s="158"/>
      <c r="BL99" s="158"/>
      <c r="BM99" s="158"/>
      <c r="BN99" s="158"/>
      <c r="BO99" s="158"/>
      <c r="BP99" s="439"/>
    </row>
    <row r="100" spans="2:68" ht="17.25" customHeight="1" hidden="1">
      <c r="B100" s="438"/>
      <c r="C100" s="438"/>
      <c r="D100" s="438"/>
      <c r="E100" s="438"/>
      <c r="F100" s="438"/>
      <c r="G100" s="438"/>
      <c r="H100" s="438"/>
      <c r="I100" s="438"/>
      <c r="J100" s="438"/>
      <c r="K100" s="438"/>
      <c r="L100" s="438"/>
      <c r="M100" s="438"/>
      <c r="N100" s="438"/>
      <c r="O100" s="438"/>
      <c r="P100" s="438"/>
      <c r="Q100" s="438"/>
      <c r="R100" s="438"/>
      <c r="S100" s="438"/>
      <c r="T100" s="438"/>
      <c r="U100" s="438"/>
      <c r="V100" s="438"/>
      <c r="W100" s="438"/>
      <c r="X100" s="440">
        <f>MIN($B$49,$AV$49,$B$88,$AV$88)</f>
        <v>0</v>
      </c>
      <c r="Y100" s="427"/>
      <c r="Z100" s="427"/>
      <c r="AA100" s="427"/>
      <c r="AB100" s="427"/>
      <c r="AC100" s="427"/>
      <c r="AD100" s="427"/>
      <c r="AE100" s="427"/>
      <c r="AF100" s="427"/>
      <c r="AG100" s="427"/>
      <c r="AH100" s="427"/>
      <c r="AI100" s="427"/>
      <c r="AJ100" s="427"/>
      <c r="AK100" s="427"/>
      <c r="AL100" s="427"/>
      <c r="AM100" s="427">
        <f>MIN($Q$49,$BK$49,$Q$88,$BK$88)</f>
        <v>0</v>
      </c>
      <c r="AN100" s="427"/>
      <c r="AO100" s="427"/>
      <c r="AP100" s="427"/>
      <c r="AQ100" s="427"/>
      <c r="AR100" s="427"/>
      <c r="AS100" s="427"/>
      <c r="AT100" s="427"/>
      <c r="AU100" s="428"/>
      <c r="AV100" s="428"/>
      <c r="AW100" s="428"/>
      <c r="AX100" s="428"/>
      <c r="AY100" s="428"/>
      <c r="AZ100" s="428"/>
      <c r="BA100" s="428"/>
      <c r="BB100" s="427">
        <f>MIN($AF$49,$BZ$49,$AF$88,$BZ$88)</f>
        <v>0</v>
      </c>
      <c r="BC100" s="428"/>
      <c r="BD100" s="428"/>
      <c r="BE100" s="428"/>
      <c r="BF100" s="428"/>
      <c r="BG100" s="428"/>
      <c r="BH100" s="428"/>
      <c r="BI100" s="428"/>
      <c r="BJ100" s="428"/>
      <c r="BK100" s="428"/>
      <c r="BL100" s="428"/>
      <c r="BM100" s="428"/>
      <c r="BN100" s="428"/>
      <c r="BO100" s="428"/>
      <c r="BP100" s="429"/>
    </row>
    <row r="101" spans="2:68" ht="18" customHeight="1" hidden="1" thickBot="1">
      <c r="B101" s="438"/>
      <c r="C101" s="438"/>
      <c r="D101" s="438"/>
      <c r="E101" s="438"/>
      <c r="F101" s="438"/>
      <c r="G101" s="438"/>
      <c r="H101" s="438"/>
      <c r="I101" s="438"/>
      <c r="J101" s="438"/>
      <c r="K101" s="438"/>
      <c r="L101" s="438"/>
      <c r="M101" s="438"/>
      <c r="N101" s="438"/>
      <c r="O101" s="438"/>
      <c r="P101" s="438"/>
      <c r="Q101" s="438"/>
      <c r="R101" s="438"/>
      <c r="S101" s="438"/>
      <c r="T101" s="438"/>
      <c r="U101" s="438"/>
      <c r="V101" s="438"/>
      <c r="W101" s="438"/>
      <c r="X101" s="434">
        <f>IF($X$100=$B$43,$B$12,IF($X$100=$AV$43,$AV$12,IF($X$100=$B$82,$B$51,IF($X$100=$AV$82,$AV$51," "))))</f>
      </c>
      <c r="Y101" s="435"/>
      <c r="Z101" s="435"/>
      <c r="AA101" s="435"/>
      <c r="AB101" s="435"/>
      <c r="AC101" s="435"/>
      <c r="AD101" s="435"/>
      <c r="AE101" s="435"/>
      <c r="AF101" s="435"/>
      <c r="AG101" s="435"/>
      <c r="AH101" s="435"/>
      <c r="AI101" s="435"/>
      <c r="AJ101" s="435"/>
      <c r="AK101" s="435"/>
      <c r="AL101" s="435"/>
      <c r="AM101" s="436">
        <f>IF($AM$100=$Q$82,$B$51,IF($AM$100=$BK$82,$AV$51,IF($AM$100=$Q$43,$B$12,IF($AM$100=$BK$43,$AV$12," "))))</f>
      </c>
      <c r="AN101" s="435"/>
      <c r="AO101" s="435"/>
      <c r="AP101" s="435"/>
      <c r="AQ101" s="435"/>
      <c r="AR101" s="435"/>
      <c r="AS101" s="435"/>
      <c r="AT101" s="435"/>
      <c r="AU101" s="435"/>
      <c r="AV101" s="435"/>
      <c r="AW101" s="435"/>
      <c r="AX101" s="435"/>
      <c r="AY101" s="435"/>
      <c r="AZ101" s="435"/>
      <c r="BA101" s="435"/>
      <c r="BB101" s="436">
        <f>IF($BB$100=$AF$82,$B$79,IF($BB$100=$BZ$82,$AV$79,IF($BB$100=$AF$43,$B$12,IF($BB$100=$BZ$43,$AV$12," "))))</f>
      </c>
      <c r="BC101" s="435"/>
      <c r="BD101" s="435"/>
      <c r="BE101" s="435"/>
      <c r="BF101" s="435"/>
      <c r="BG101" s="435"/>
      <c r="BH101" s="435"/>
      <c r="BI101" s="435"/>
      <c r="BJ101" s="435"/>
      <c r="BK101" s="435"/>
      <c r="BL101" s="435"/>
      <c r="BM101" s="435"/>
      <c r="BN101" s="435"/>
      <c r="BO101" s="435"/>
      <c r="BP101" s="437"/>
    </row>
    <row r="111" ht="12.75"/>
    <row r="112" ht="12.75"/>
    <row r="113" ht="12.75"/>
    <row r="114" ht="12.75"/>
    <row r="115" ht="12.75"/>
    <row r="116" ht="12.75"/>
    <row r="117" ht="12.75"/>
    <row r="119" ht="12.75"/>
    <row r="120" ht="12.75"/>
    <row r="121" ht="12.75"/>
  </sheetData>
  <sheetProtection password="BC31" sheet="1" objects="1" scenarios="1" formatCells="0" selectLockedCells="1"/>
  <mergeCells count="370">
    <mergeCell ref="B8:AF8"/>
    <mergeCell ref="BQ94:CN94"/>
    <mergeCell ref="B12:AT12"/>
    <mergeCell ref="B16:F16"/>
    <mergeCell ref="B17:F17"/>
    <mergeCell ref="B18:F18"/>
    <mergeCell ref="BQ91:CN91"/>
    <mergeCell ref="BQ92:CN92"/>
    <mergeCell ref="BQ93:CN93"/>
    <mergeCell ref="X91:BP91"/>
    <mergeCell ref="BQ95:CN95"/>
    <mergeCell ref="BQ96:CN96"/>
    <mergeCell ref="BQ97:CN97"/>
    <mergeCell ref="B91:W91"/>
    <mergeCell ref="B92:W92"/>
    <mergeCell ref="B93:W93"/>
    <mergeCell ref="B94:W94"/>
    <mergeCell ref="B95:W95"/>
    <mergeCell ref="B96:W96"/>
    <mergeCell ref="AC96:BP96"/>
    <mergeCell ref="X101:AL101"/>
    <mergeCell ref="AM101:BA101"/>
    <mergeCell ref="BB101:BP101"/>
    <mergeCell ref="B97:W97"/>
    <mergeCell ref="B98:W98"/>
    <mergeCell ref="B99:W99"/>
    <mergeCell ref="B100:W100"/>
    <mergeCell ref="B101:W101"/>
    <mergeCell ref="BB99:BP99"/>
    <mergeCell ref="X100:AL100"/>
    <mergeCell ref="AM100:BA100"/>
    <mergeCell ref="BB100:BP100"/>
    <mergeCell ref="AC95:BP95"/>
    <mergeCell ref="X93:AB93"/>
    <mergeCell ref="AC93:BP93"/>
    <mergeCell ref="AC97:BP97"/>
    <mergeCell ref="X97:AB97"/>
    <mergeCell ref="X96:AB96"/>
    <mergeCell ref="X94:AB94"/>
    <mergeCell ref="AC94:BP94"/>
    <mergeCell ref="X92:AB92"/>
    <mergeCell ref="X95:AB95"/>
    <mergeCell ref="AC92:BP92"/>
    <mergeCell ref="N2:CN3"/>
    <mergeCell ref="B2:M3"/>
    <mergeCell ref="B5:G5"/>
    <mergeCell ref="H5:AT5"/>
    <mergeCell ref="AV5:BB5"/>
    <mergeCell ref="BX5:CA5"/>
    <mergeCell ref="CB5:CN5"/>
    <mergeCell ref="BC5:BV5"/>
    <mergeCell ref="B19:F19"/>
    <mergeCell ref="B20:F20"/>
    <mergeCell ref="B14:F14"/>
    <mergeCell ref="G14:AT14"/>
    <mergeCell ref="G16:AT16"/>
    <mergeCell ref="G17:AT17"/>
    <mergeCell ref="AV12:CN12"/>
    <mergeCell ref="AV14:AZ14"/>
    <mergeCell ref="BA14:CN14"/>
    <mergeCell ref="B21:F21"/>
    <mergeCell ref="B22:F22"/>
    <mergeCell ref="B23:F23"/>
    <mergeCell ref="B24:F24"/>
    <mergeCell ref="B25:F25"/>
    <mergeCell ref="B26:F26"/>
    <mergeCell ref="B36:F36"/>
    <mergeCell ref="B37:F37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G27:AT27"/>
    <mergeCell ref="G28:AT28"/>
    <mergeCell ref="G29:AT29"/>
    <mergeCell ref="G30:AT30"/>
    <mergeCell ref="G32:AT32"/>
    <mergeCell ref="G33:AT33"/>
    <mergeCell ref="G35:AT35"/>
    <mergeCell ref="G31:AT31"/>
    <mergeCell ref="G37:AT37"/>
    <mergeCell ref="G38:AT38"/>
    <mergeCell ref="G18:AT18"/>
    <mergeCell ref="G19:AT19"/>
    <mergeCell ref="G20:AT20"/>
    <mergeCell ref="G21:AT21"/>
    <mergeCell ref="G25:AT25"/>
    <mergeCell ref="G26:AT26"/>
    <mergeCell ref="G22:AT22"/>
    <mergeCell ref="G23:AT23"/>
    <mergeCell ref="AV24:AZ24"/>
    <mergeCell ref="BA24:CN24"/>
    <mergeCell ref="G36:AT36"/>
    <mergeCell ref="AK34:AL34"/>
    <mergeCell ref="G34:AJ34"/>
    <mergeCell ref="AM34:AT34"/>
    <mergeCell ref="G24:AT24"/>
    <mergeCell ref="AV25:AZ25"/>
    <mergeCell ref="BA25:CN25"/>
    <mergeCell ref="AV26:AZ26"/>
    <mergeCell ref="AV16:AZ16"/>
    <mergeCell ref="BA16:CN16"/>
    <mergeCell ref="AV17:AZ17"/>
    <mergeCell ref="BA17:CN17"/>
    <mergeCell ref="AV18:AZ18"/>
    <mergeCell ref="BA18:CN18"/>
    <mergeCell ref="AV22:AZ22"/>
    <mergeCell ref="BA22:CN22"/>
    <mergeCell ref="AV23:AZ23"/>
    <mergeCell ref="BA23:CN23"/>
    <mergeCell ref="AV19:AZ19"/>
    <mergeCell ref="BA19:CN19"/>
    <mergeCell ref="AV20:AZ20"/>
    <mergeCell ref="BA20:CN20"/>
    <mergeCell ref="AV21:AZ21"/>
    <mergeCell ref="BA21:CN21"/>
    <mergeCell ref="BA26:CN26"/>
    <mergeCell ref="AV27:AZ27"/>
    <mergeCell ref="BA27:CN27"/>
    <mergeCell ref="AV28:AZ28"/>
    <mergeCell ref="BA28:CN28"/>
    <mergeCell ref="AV29:AZ29"/>
    <mergeCell ref="BA29:CN29"/>
    <mergeCell ref="AV30:AZ30"/>
    <mergeCell ref="BA30:CN30"/>
    <mergeCell ref="AV31:AZ31"/>
    <mergeCell ref="BA31:CN31"/>
    <mergeCell ref="AV32:AZ32"/>
    <mergeCell ref="BA32:CN32"/>
    <mergeCell ref="AV33:AZ33"/>
    <mergeCell ref="BA33:CN33"/>
    <mergeCell ref="AV34:AZ34"/>
    <mergeCell ref="BA34:CD34"/>
    <mergeCell ref="CE34:CF34"/>
    <mergeCell ref="CG34:CN34"/>
    <mergeCell ref="AV35:AZ35"/>
    <mergeCell ref="BA35:CN35"/>
    <mergeCell ref="AV36:AZ36"/>
    <mergeCell ref="BA36:CN36"/>
    <mergeCell ref="AV37:AZ37"/>
    <mergeCell ref="BA37:CN37"/>
    <mergeCell ref="AV38:AZ38"/>
    <mergeCell ref="BA38:CN38"/>
    <mergeCell ref="B51:AT51"/>
    <mergeCell ref="B53:F53"/>
    <mergeCell ref="G53:AT53"/>
    <mergeCell ref="B55:F55"/>
    <mergeCell ref="G55:AT55"/>
    <mergeCell ref="B39:F39"/>
    <mergeCell ref="G39:AT39"/>
    <mergeCell ref="B40:AT40"/>
    <mergeCell ref="B41:AT41"/>
    <mergeCell ref="B42:P42"/>
    <mergeCell ref="B56:F56"/>
    <mergeCell ref="G56:AT56"/>
    <mergeCell ref="B57:F57"/>
    <mergeCell ref="G57:AT57"/>
    <mergeCell ref="Q42:AE42"/>
    <mergeCell ref="AF42:AT42"/>
    <mergeCell ref="B43:P43"/>
    <mergeCell ref="Q43:AE43"/>
    <mergeCell ref="B58:F58"/>
    <mergeCell ref="G58:AT58"/>
    <mergeCell ref="B59:F59"/>
    <mergeCell ref="G59:AT59"/>
    <mergeCell ref="B60:F60"/>
    <mergeCell ref="G60:AT60"/>
    <mergeCell ref="B61:F61"/>
    <mergeCell ref="G61:AT61"/>
    <mergeCell ref="B62:F62"/>
    <mergeCell ref="G62:AT62"/>
    <mergeCell ref="B63:F63"/>
    <mergeCell ref="G63:AT63"/>
    <mergeCell ref="B64:F64"/>
    <mergeCell ref="G64:AT64"/>
    <mergeCell ref="B65:F65"/>
    <mergeCell ref="G65:AT65"/>
    <mergeCell ref="B66:F66"/>
    <mergeCell ref="G66:AT66"/>
    <mergeCell ref="B67:F67"/>
    <mergeCell ref="G67:AT67"/>
    <mergeCell ref="AK73:AL73"/>
    <mergeCell ref="AM73:AT73"/>
    <mergeCell ref="B68:F68"/>
    <mergeCell ref="G68:AT68"/>
    <mergeCell ref="B69:F69"/>
    <mergeCell ref="G69:AT69"/>
    <mergeCell ref="B70:F70"/>
    <mergeCell ref="G70:AT70"/>
    <mergeCell ref="B75:F75"/>
    <mergeCell ref="G75:AT75"/>
    <mergeCell ref="B76:F76"/>
    <mergeCell ref="G76:AT76"/>
    <mergeCell ref="B71:F71"/>
    <mergeCell ref="G71:AT71"/>
    <mergeCell ref="B72:F72"/>
    <mergeCell ref="G72:AT72"/>
    <mergeCell ref="B73:F73"/>
    <mergeCell ref="G73:AJ73"/>
    <mergeCell ref="AV51:CN51"/>
    <mergeCell ref="AV53:AZ53"/>
    <mergeCell ref="BA53:CN53"/>
    <mergeCell ref="AV55:AZ55"/>
    <mergeCell ref="BA55:CN55"/>
    <mergeCell ref="AV56:AZ56"/>
    <mergeCell ref="BA56:CN56"/>
    <mergeCell ref="BA57:CN57"/>
    <mergeCell ref="AV58:AZ58"/>
    <mergeCell ref="BA58:CN58"/>
    <mergeCell ref="AV59:AZ59"/>
    <mergeCell ref="BA59:CN59"/>
    <mergeCell ref="AV60:AZ60"/>
    <mergeCell ref="BA60:CN60"/>
    <mergeCell ref="AV57:AZ57"/>
    <mergeCell ref="AV61:AZ61"/>
    <mergeCell ref="BA61:CN61"/>
    <mergeCell ref="AV62:AZ62"/>
    <mergeCell ref="BA62:CN62"/>
    <mergeCell ref="AV63:AZ63"/>
    <mergeCell ref="BA63:CN63"/>
    <mergeCell ref="AV64:AZ64"/>
    <mergeCell ref="BA64:CN64"/>
    <mergeCell ref="AV65:AZ65"/>
    <mergeCell ref="BA65:CN65"/>
    <mergeCell ref="AV66:AZ66"/>
    <mergeCell ref="BA66:CN66"/>
    <mergeCell ref="BA73:CD73"/>
    <mergeCell ref="CE73:CF73"/>
    <mergeCell ref="CG73:CN73"/>
    <mergeCell ref="AV73:AZ73"/>
    <mergeCell ref="AV67:AZ67"/>
    <mergeCell ref="BA67:CN67"/>
    <mergeCell ref="AV68:AZ68"/>
    <mergeCell ref="BA68:CN68"/>
    <mergeCell ref="AV69:AZ69"/>
    <mergeCell ref="BA69:CN69"/>
    <mergeCell ref="B85:P85"/>
    <mergeCell ref="Q85:AE85"/>
    <mergeCell ref="AF85:AT85"/>
    <mergeCell ref="B86:AT86"/>
    <mergeCell ref="B87:P87"/>
    <mergeCell ref="Q87:AE87"/>
    <mergeCell ref="AF87:AT87"/>
    <mergeCell ref="B84:P84"/>
    <mergeCell ref="Q84:AE84"/>
    <mergeCell ref="AF84:AT84"/>
    <mergeCell ref="AV83:CN83"/>
    <mergeCell ref="AV84:BJ84"/>
    <mergeCell ref="BK84:BY84"/>
    <mergeCell ref="B83:AT83"/>
    <mergeCell ref="BA77:CN77"/>
    <mergeCell ref="BK82:BY82"/>
    <mergeCell ref="AV77:AZ77"/>
    <mergeCell ref="AV82:BJ82"/>
    <mergeCell ref="B82:P82"/>
    <mergeCell ref="BZ81:CN81"/>
    <mergeCell ref="B79:AT79"/>
    <mergeCell ref="B80:AT80"/>
    <mergeCell ref="B81:P81"/>
    <mergeCell ref="Q81:AE81"/>
    <mergeCell ref="BA74:CN74"/>
    <mergeCell ref="AV70:AZ70"/>
    <mergeCell ref="BA70:CN70"/>
    <mergeCell ref="Q82:AE82"/>
    <mergeCell ref="AF82:AT82"/>
    <mergeCell ref="BZ82:CN82"/>
    <mergeCell ref="AV71:AZ71"/>
    <mergeCell ref="BA71:CN71"/>
    <mergeCell ref="AV72:AZ72"/>
    <mergeCell ref="BA72:CN72"/>
    <mergeCell ref="BA75:CN75"/>
    <mergeCell ref="AV76:AZ76"/>
    <mergeCell ref="AV49:BJ49"/>
    <mergeCell ref="AF81:AT81"/>
    <mergeCell ref="BA76:CN76"/>
    <mergeCell ref="B77:F77"/>
    <mergeCell ref="G77:AT77"/>
    <mergeCell ref="B74:F74"/>
    <mergeCell ref="G74:AT74"/>
    <mergeCell ref="BK81:BY81"/>
    <mergeCell ref="AF43:AT43"/>
    <mergeCell ref="BK49:BY49"/>
    <mergeCell ref="B45:P45"/>
    <mergeCell ref="Q45:AE45"/>
    <mergeCell ref="AF45:AT45"/>
    <mergeCell ref="BK46:BY46"/>
    <mergeCell ref="Q46:AE46"/>
    <mergeCell ref="AF46:AT46"/>
    <mergeCell ref="AV46:BJ46"/>
    <mergeCell ref="B44:AT44"/>
    <mergeCell ref="BK45:BY45"/>
    <mergeCell ref="BZ45:CN45"/>
    <mergeCell ref="B46:P46"/>
    <mergeCell ref="BZ46:CN46"/>
    <mergeCell ref="AV45:BJ45"/>
    <mergeCell ref="AV44:CN44"/>
    <mergeCell ref="AF49:AT49"/>
    <mergeCell ref="AV47:CN47"/>
    <mergeCell ref="B47:AT47"/>
    <mergeCell ref="B48:P48"/>
    <mergeCell ref="BK48:BY48"/>
    <mergeCell ref="BZ48:CN48"/>
    <mergeCell ref="BZ49:CN49"/>
    <mergeCell ref="Q48:AE48"/>
    <mergeCell ref="AF48:AT48"/>
    <mergeCell ref="AV48:BJ48"/>
    <mergeCell ref="AV40:CN40"/>
    <mergeCell ref="AV41:CN41"/>
    <mergeCell ref="AV42:BJ42"/>
    <mergeCell ref="BK42:BY42"/>
    <mergeCell ref="BZ42:CN42"/>
    <mergeCell ref="AV43:BJ43"/>
    <mergeCell ref="BZ43:CN43"/>
    <mergeCell ref="BK43:BY43"/>
    <mergeCell ref="B49:P49"/>
    <mergeCell ref="BK87:BY87"/>
    <mergeCell ref="BZ87:CN87"/>
    <mergeCell ref="B88:P88"/>
    <mergeCell ref="Q88:AE88"/>
    <mergeCell ref="AF88:AT88"/>
    <mergeCell ref="AV79:CN79"/>
    <mergeCell ref="AV80:CN80"/>
    <mergeCell ref="AV81:BJ81"/>
    <mergeCell ref="Q49:AE49"/>
    <mergeCell ref="AV50:BJ50"/>
    <mergeCell ref="BK50:BY50"/>
    <mergeCell ref="BZ50:CN50"/>
    <mergeCell ref="AV88:BJ88"/>
    <mergeCell ref="BK85:BY85"/>
    <mergeCell ref="BZ85:CN85"/>
    <mergeCell ref="AV86:CN86"/>
    <mergeCell ref="AV87:BJ87"/>
    <mergeCell ref="AV74:AZ74"/>
    <mergeCell ref="AV75:AZ75"/>
    <mergeCell ref="BZ88:CN88"/>
    <mergeCell ref="BZ84:CN84"/>
    <mergeCell ref="AV85:BJ85"/>
    <mergeCell ref="B50:P50"/>
    <mergeCell ref="B90:P90"/>
    <mergeCell ref="Q90:AE90"/>
    <mergeCell ref="AF90:AT90"/>
    <mergeCell ref="AV90:BJ90"/>
    <mergeCell ref="BK90:BY90"/>
    <mergeCell ref="BZ90:CN90"/>
    <mergeCell ref="BZ7:CN7"/>
    <mergeCell ref="B9:AF9"/>
    <mergeCell ref="AG9:AU9"/>
    <mergeCell ref="AV9:BJ9"/>
    <mergeCell ref="BK9:BY9"/>
    <mergeCell ref="BZ9:CN9"/>
    <mergeCell ref="BZ8:CN8"/>
    <mergeCell ref="BK8:BY8"/>
    <mergeCell ref="AV8:BJ8"/>
    <mergeCell ref="AG8:AU8"/>
    <mergeCell ref="AM99:BA99"/>
    <mergeCell ref="X99:AL99"/>
    <mergeCell ref="X98:BP98"/>
    <mergeCell ref="B7:AF7"/>
    <mergeCell ref="AG7:AU7"/>
    <mergeCell ref="AV7:BJ7"/>
    <mergeCell ref="BK7:BY7"/>
    <mergeCell ref="BK88:BY88"/>
    <mergeCell ref="Q50:AE50"/>
    <mergeCell ref="AF50:AT50"/>
  </mergeCells>
  <conditionalFormatting sqref="AV20:AZ20 AV24:AZ24 AV28:AZ28 AV32:AZ32 AV36:AZ36 AV38:AZ38 B18:F18 B20:F20 B22:F22 B24:F24 B26:F26 B28:F28 B30:F30 B32:F32 B34:F34 B36:F36 B38:F38 B43:AT43 B46:AT46 AV43:CN43 AV46:CN46 B59:F59 B63:F63 B67:F67 B71:F71 B75:F75 B77:F77 AV77:AZ77 AV75:AZ75 AV71:AZ71 AV67:AZ67 AV63:AZ63 AV59:AZ59 B82:AT82 B85:AT85 AV82:CN82 AV85:CN85">
    <cfRule type="containsBlanks" priority="9" dxfId="0" stopIfTrue="1">
      <formula>LEN(TRIM(B18))=0</formula>
    </cfRule>
  </conditionalFormatting>
  <conditionalFormatting sqref="AV51:CN51">
    <cfRule type="containsBlanks" priority="2" dxfId="3" stopIfTrue="1">
      <formula>LEN(TRIM(AV51))=0</formula>
    </cfRule>
  </conditionalFormatting>
  <conditionalFormatting sqref="AG7:CN7">
    <cfRule type="containsBlanks" priority="1" dxfId="0" stopIfTrue="1">
      <formula>LEN(TRIM(AG7))=0</formula>
    </cfRule>
  </conditionalFormatting>
  <printOptions horizontalCentered="1"/>
  <pageMargins left="0.2755905511811024" right="0.2362204724409449" top="0.55" bottom="0.49" header="0.31496062992125984" footer="0.31496062992125984"/>
  <pageSetup fitToHeight="2" fitToWidth="1" horizontalDpi="600" verticalDpi="600" orientation="portrait" paperSize="9" scale="7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A1:BP66"/>
  <sheetViews>
    <sheetView showGridLines="0" showRowColHeaders="0" zoomScalePageLayoutView="0" workbookViewId="0" topLeftCell="A1">
      <selection activeCell="AQ8" sqref="AQ8:BG9"/>
    </sheetView>
  </sheetViews>
  <sheetFormatPr defaultColWidth="1.421875" defaultRowHeight="12.75" customHeight="1"/>
  <cols>
    <col min="1" max="1" width="5.140625" style="77" customWidth="1"/>
    <col min="2" max="70" width="1.421875" style="77" customWidth="1"/>
    <col min="71" max="16384" width="1.421875" style="77" customWidth="1"/>
  </cols>
  <sheetData>
    <row r="1" spans="1:68" ht="4.5" customHeight="1" thickBo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</row>
    <row r="2" spans="1:68" ht="18" customHeight="1">
      <c r="A2" s="75"/>
      <c r="B2" s="487" t="s">
        <v>98</v>
      </c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488"/>
      <c r="AL2" s="488"/>
      <c r="AM2" s="488"/>
      <c r="AN2" s="488"/>
      <c r="AO2" s="488"/>
      <c r="AP2" s="488"/>
      <c r="AQ2" s="488"/>
      <c r="AR2" s="488"/>
      <c r="AS2" s="488"/>
      <c r="AT2" s="488"/>
      <c r="AU2" s="488"/>
      <c r="AV2" s="488"/>
      <c r="AW2" s="488"/>
      <c r="AX2" s="488"/>
      <c r="AY2" s="488"/>
      <c r="AZ2" s="488"/>
      <c r="BA2" s="488"/>
      <c r="BB2" s="488"/>
      <c r="BC2" s="488"/>
      <c r="BD2" s="488"/>
      <c r="BE2" s="488"/>
      <c r="BF2" s="488"/>
      <c r="BG2" s="488"/>
      <c r="BH2" s="488"/>
      <c r="BI2" s="488"/>
      <c r="BJ2" s="488"/>
      <c r="BK2" s="488"/>
      <c r="BL2" s="488"/>
      <c r="BM2" s="488"/>
      <c r="BN2" s="488"/>
      <c r="BO2" s="488"/>
      <c r="BP2" s="489"/>
    </row>
    <row r="3" spans="1:68" ht="17.25" customHeight="1" thickBot="1">
      <c r="A3" s="75"/>
      <c r="B3" s="490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V3" s="491"/>
      <c r="W3" s="491"/>
      <c r="X3" s="491"/>
      <c r="Y3" s="491"/>
      <c r="Z3" s="491"/>
      <c r="AA3" s="491"/>
      <c r="AB3" s="491"/>
      <c r="AC3" s="491"/>
      <c r="AD3" s="491"/>
      <c r="AE3" s="491"/>
      <c r="AF3" s="491"/>
      <c r="AG3" s="491"/>
      <c r="AH3" s="491"/>
      <c r="AI3" s="491"/>
      <c r="AJ3" s="491"/>
      <c r="AK3" s="491"/>
      <c r="AL3" s="491"/>
      <c r="AM3" s="491"/>
      <c r="AN3" s="491"/>
      <c r="AO3" s="491"/>
      <c r="AP3" s="491"/>
      <c r="AQ3" s="491"/>
      <c r="AR3" s="491"/>
      <c r="AS3" s="491"/>
      <c r="AT3" s="491"/>
      <c r="AU3" s="491"/>
      <c r="AV3" s="491"/>
      <c r="AW3" s="491"/>
      <c r="AX3" s="491"/>
      <c r="AY3" s="491"/>
      <c r="AZ3" s="491"/>
      <c r="BA3" s="491"/>
      <c r="BB3" s="491"/>
      <c r="BC3" s="491"/>
      <c r="BD3" s="491"/>
      <c r="BE3" s="491"/>
      <c r="BF3" s="491"/>
      <c r="BG3" s="491"/>
      <c r="BH3" s="491"/>
      <c r="BI3" s="491"/>
      <c r="BJ3" s="491"/>
      <c r="BK3" s="491"/>
      <c r="BL3" s="491"/>
      <c r="BM3" s="491"/>
      <c r="BN3" s="491"/>
      <c r="BO3" s="491"/>
      <c r="BP3" s="492"/>
    </row>
    <row r="4" spans="1:68" ht="3.75" customHeight="1" thickBot="1">
      <c r="A4" s="75"/>
      <c r="B4" s="78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9"/>
    </row>
    <row r="5" spans="2:68" ht="12.75" customHeight="1">
      <c r="B5" s="545" t="s">
        <v>87</v>
      </c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/>
      <c r="P5" s="546"/>
      <c r="Q5" s="546"/>
      <c r="R5" s="546"/>
      <c r="S5" s="546"/>
      <c r="T5" s="546"/>
      <c r="U5" s="546"/>
      <c r="V5" s="546"/>
      <c r="W5" s="546"/>
      <c r="X5" s="546"/>
      <c r="Y5" s="546"/>
      <c r="Z5" s="546"/>
      <c r="AA5" s="546"/>
      <c r="AB5" s="546"/>
      <c r="AC5" s="546"/>
      <c r="AD5" s="546"/>
      <c r="AE5" s="546"/>
      <c r="AF5" s="546"/>
      <c r="AG5" s="546"/>
      <c r="AH5" s="546"/>
      <c r="AI5" s="546"/>
      <c r="AJ5" s="546"/>
      <c r="AK5" s="546"/>
      <c r="AL5" s="546"/>
      <c r="AM5" s="546"/>
      <c r="AN5" s="546"/>
      <c r="AO5" s="546"/>
      <c r="AP5" s="546"/>
      <c r="AQ5" s="553"/>
      <c r="AR5" s="553"/>
      <c r="AS5" s="553"/>
      <c r="AT5" s="553"/>
      <c r="AU5" s="553"/>
      <c r="AV5" s="553"/>
      <c r="AW5" s="553"/>
      <c r="AX5" s="553"/>
      <c r="AY5" s="553"/>
      <c r="AZ5" s="553"/>
      <c r="BA5" s="553"/>
      <c r="BB5" s="553"/>
      <c r="BC5" s="553"/>
      <c r="BD5" s="553"/>
      <c r="BE5" s="553"/>
      <c r="BF5" s="553"/>
      <c r="BG5" s="553"/>
      <c r="BH5" s="528" t="e">
        <f>AQ5/AQ5</f>
        <v>#DIV/0!</v>
      </c>
      <c r="BI5" s="528"/>
      <c r="BJ5" s="528"/>
      <c r="BK5" s="528"/>
      <c r="BL5" s="528"/>
      <c r="BM5" s="528"/>
      <c r="BN5" s="528"/>
      <c r="BO5" s="528"/>
      <c r="BP5" s="529"/>
    </row>
    <row r="6" spans="2:68" ht="12.75" customHeight="1" thickBot="1">
      <c r="B6" s="547"/>
      <c r="C6" s="548"/>
      <c r="D6" s="548"/>
      <c r="E6" s="548"/>
      <c r="F6" s="548"/>
      <c r="G6" s="548"/>
      <c r="H6" s="548"/>
      <c r="I6" s="548"/>
      <c r="J6" s="548"/>
      <c r="K6" s="548"/>
      <c r="L6" s="548"/>
      <c r="M6" s="548"/>
      <c r="N6" s="548"/>
      <c r="O6" s="548"/>
      <c r="P6" s="548"/>
      <c r="Q6" s="548"/>
      <c r="R6" s="548"/>
      <c r="S6" s="548"/>
      <c r="T6" s="548"/>
      <c r="U6" s="548"/>
      <c r="V6" s="548"/>
      <c r="W6" s="548"/>
      <c r="X6" s="548"/>
      <c r="Y6" s="548"/>
      <c r="Z6" s="548"/>
      <c r="AA6" s="548"/>
      <c r="AB6" s="548"/>
      <c r="AC6" s="548"/>
      <c r="AD6" s="548"/>
      <c r="AE6" s="548"/>
      <c r="AF6" s="548"/>
      <c r="AG6" s="548"/>
      <c r="AH6" s="548"/>
      <c r="AI6" s="548"/>
      <c r="AJ6" s="548"/>
      <c r="AK6" s="548"/>
      <c r="AL6" s="548"/>
      <c r="AM6" s="548"/>
      <c r="AN6" s="548"/>
      <c r="AO6" s="548"/>
      <c r="AP6" s="548"/>
      <c r="AQ6" s="554"/>
      <c r="AR6" s="554"/>
      <c r="AS6" s="554"/>
      <c r="AT6" s="554"/>
      <c r="AU6" s="554"/>
      <c r="AV6" s="554"/>
      <c r="AW6" s="554"/>
      <c r="AX6" s="554"/>
      <c r="AY6" s="554"/>
      <c r="AZ6" s="554"/>
      <c r="BA6" s="554"/>
      <c r="BB6" s="554"/>
      <c r="BC6" s="554"/>
      <c r="BD6" s="554"/>
      <c r="BE6" s="554"/>
      <c r="BF6" s="554"/>
      <c r="BG6" s="554"/>
      <c r="BH6" s="530"/>
      <c r="BI6" s="530"/>
      <c r="BJ6" s="530"/>
      <c r="BK6" s="530"/>
      <c r="BL6" s="530"/>
      <c r="BM6" s="530"/>
      <c r="BN6" s="530"/>
      <c r="BO6" s="530"/>
      <c r="BP6" s="531"/>
    </row>
    <row r="7" spans="2:68" ht="3.75" customHeight="1"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81"/>
      <c r="BI7" s="81"/>
      <c r="BJ7" s="81"/>
      <c r="BK7" s="81"/>
      <c r="BL7" s="81"/>
      <c r="BM7" s="81"/>
      <c r="BN7" s="81"/>
      <c r="BO7" s="81"/>
      <c r="BP7" s="82"/>
    </row>
    <row r="8" spans="2:68" ht="12.75" customHeight="1">
      <c r="B8" s="532" t="s">
        <v>74</v>
      </c>
      <c r="C8" s="533"/>
      <c r="D8" s="533"/>
      <c r="E8" s="533"/>
      <c r="F8" s="533"/>
      <c r="G8" s="533"/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  <c r="S8" s="533"/>
      <c r="T8" s="533"/>
      <c r="U8" s="533"/>
      <c r="V8" s="533"/>
      <c r="W8" s="533"/>
      <c r="X8" s="533"/>
      <c r="Y8" s="533"/>
      <c r="Z8" s="533"/>
      <c r="AA8" s="533"/>
      <c r="AB8" s="533"/>
      <c r="AC8" s="533"/>
      <c r="AD8" s="533"/>
      <c r="AE8" s="533"/>
      <c r="AF8" s="533"/>
      <c r="AG8" s="533"/>
      <c r="AH8" s="533"/>
      <c r="AI8" s="533"/>
      <c r="AJ8" s="533"/>
      <c r="AK8" s="533"/>
      <c r="AL8" s="533"/>
      <c r="AM8" s="533"/>
      <c r="AN8" s="533"/>
      <c r="AO8" s="533"/>
      <c r="AP8" s="533"/>
      <c r="AQ8" s="524"/>
      <c r="AR8" s="524"/>
      <c r="AS8" s="524"/>
      <c r="AT8" s="524"/>
      <c r="AU8" s="524"/>
      <c r="AV8" s="524"/>
      <c r="AW8" s="524"/>
      <c r="AX8" s="524"/>
      <c r="AY8" s="524"/>
      <c r="AZ8" s="524"/>
      <c r="BA8" s="524"/>
      <c r="BB8" s="524"/>
      <c r="BC8" s="524"/>
      <c r="BD8" s="524"/>
      <c r="BE8" s="524"/>
      <c r="BF8" s="524"/>
      <c r="BG8" s="524"/>
      <c r="BH8" s="526" t="e">
        <f>AQ8/AQ5</f>
        <v>#DIV/0!</v>
      </c>
      <c r="BI8" s="526"/>
      <c r="BJ8" s="526"/>
      <c r="BK8" s="526"/>
      <c r="BL8" s="526"/>
      <c r="BM8" s="526"/>
      <c r="BN8" s="526"/>
      <c r="BO8" s="526"/>
      <c r="BP8" s="527"/>
    </row>
    <row r="9" spans="2:68" ht="12.75" customHeight="1">
      <c r="B9" s="532"/>
      <c r="C9" s="533"/>
      <c r="D9" s="533"/>
      <c r="E9" s="533"/>
      <c r="F9" s="533"/>
      <c r="G9" s="533"/>
      <c r="H9" s="533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533"/>
      <c r="T9" s="533"/>
      <c r="U9" s="533"/>
      <c r="V9" s="533"/>
      <c r="W9" s="533"/>
      <c r="X9" s="533"/>
      <c r="Y9" s="533"/>
      <c r="Z9" s="533"/>
      <c r="AA9" s="533"/>
      <c r="AB9" s="533"/>
      <c r="AC9" s="533"/>
      <c r="AD9" s="533"/>
      <c r="AE9" s="533"/>
      <c r="AF9" s="533"/>
      <c r="AG9" s="533"/>
      <c r="AH9" s="533"/>
      <c r="AI9" s="533"/>
      <c r="AJ9" s="533"/>
      <c r="AK9" s="533"/>
      <c r="AL9" s="533"/>
      <c r="AM9" s="533"/>
      <c r="AN9" s="533"/>
      <c r="AO9" s="533"/>
      <c r="AP9" s="533"/>
      <c r="AQ9" s="525"/>
      <c r="AR9" s="525"/>
      <c r="AS9" s="525"/>
      <c r="AT9" s="525"/>
      <c r="AU9" s="525"/>
      <c r="AV9" s="525"/>
      <c r="AW9" s="525"/>
      <c r="AX9" s="525"/>
      <c r="AY9" s="525"/>
      <c r="AZ9" s="525"/>
      <c r="BA9" s="525"/>
      <c r="BB9" s="525"/>
      <c r="BC9" s="525"/>
      <c r="BD9" s="525"/>
      <c r="BE9" s="525"/>
      <c r="BF9" s="525"/>
      <c r="BG9" s="525"/>
      <c r="BH9" s="526"/>
      <c r="BI9" s="526"/>
      <c r="BJ9" s="526"/>
      <c r="BK9" s="526"/>
      <c r="BL9" s="526"/>
      <c r="BM9" s="526"/>
      <c r="BN9" s="526"/>
      <c r="BO9" s="526"/>
      <c r="BP9" s="527"/>
    </row>
    <row r="10" spans="2:68" ht="3.75" customHeight="1"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83"/>
    </row>
    <row r="11" spans="2:68" ht="12.75" customHeight="1">
      <c r="B11" s="532" t="s">
        <v>65</v>
      </c>
      <c r="C11" s="533"/>
      <c r="D11" s="533"/>
      <c r="E11" s="533"/>
      <c r="F11" s="533"/>
      <c r="G11" s="533"/>
      <c r="H11" s="533"/>
      <c r="I11" s="533"/>
      <c r="J11" s="533"/>
      <c r="K11" s="533"/>
      <c r="L11" s="533"/>
      <c r="M11" s="533"/>
      <c r="N11" s="533"/>
      <c r="O11" s="533"/>
      <c r="P11" s="533"/>
      <c r="Q11" s="533"/>
      <c r="R11" s="533"/>
      <c r="S11" s="533"/>
      <c r="T11" s="533"/>
      <c r="U11" s="533"/>
      <c r="V11" s="533"/>
      <c r="W11" s="533"/>
      <c r="X11" s="533"/>
      <c r="Y11" s="533"/>
      <c r="Z11" s="533"/>
      <c r="AA11" s="533"/>
      <c r="AB11" s="533"/>
      <c r="AC11" s="533"/>
      <c r="AD11" s="533"/>
      <c r="AE11" s="533"/>
      <c r="AF11" s="533"/>
      <c r="AG11" s="533"/>
      <c r="AH11" s="533"/>
      <c r="AI11" s="533"/>
      <c r="AJ11" s="533"/>
      <c r="AK11" s="533"/>
      <c r="AL11" s="533"/>
      <c r="AM11" s="533"/>
      <c r="AN11" s="533"/>
      <c r="AO11" s="533"/>
      <c r="AP11" s="533"/>
      <c r="AQ11" s="534">
        <f>AQ5*BH11</f>
        <v>0</v>
      </c>
      <c r="AR11" s="534"/>
      <c r="AS11" s="534"/>
      <c r="AT11" s="534"/>
      <c r="AU11" s="534"/>
      <c r="AV11" s="534"/>
      <c r="AW11" s="534"/>
      <c r="AX11" s="534"/>
      <c r="AY11" s="534"/>
      <c r="AZ11" s="534"/>
      <c r="BA11" s="534"/>
      <c r="BB11" s="534"/>
      <c r="BC11" s="534"/>
      <c r="BD11" s="534"/>
      <c r="BE11" s="534"/>
      <c r="BF11" s="534"/>
      <c r="BG11" s="534"/>
      <c r="BH11" s="549"/>
      <c r="BI11" s="549"/>
      <c r="BJ11" s="549"/>
      <c r="BK11" s="549"/>
      <c r="BL11" s="549"/>
      <c r="BM11" s="549"/>
      <c r="BN11" s="549"/>
      <c r="BO11" s="549"/>
      <c r="BP11" s="550"/>
    </row>
    <row r="12" spans="2:68" ht="12.75" customHeight="1">
      <c r="B12" s="532"/>
      <c r="C12" s="533"/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3"/>
      <c r="P12" s="533"/>
      <c r="Q12" s="533"/>
      <c r="R12" s="533"/>
      <c r="S12" s="533"/>
      <c r="T12" s="533"/>
      <c r="U12" s="533"/>
      <c r="V12" s="533"/>
      <c r="W12" s="533"/>
      <c r="X12" s="533"/>
      <c r="Y12" s="533"/>
      <c r="Z12" s="533"/>
      <c r="AA12" s="533"/>
      <c r="AB12" s="533"/>
      <c r="AC12" s="533"/>
      <c r="AD12" s="533"/>
      <c r="AE12" s="533"/>
      <c r="AF12" s="533"/>
      <c r="AG12" s="533"/>
      <c r="AH12" s="533"/>
      <c r="AI12" s="533"/>
      <c r="AJ12" s="533"/>
      <c r="AK12" s="533"/>
      <c r="AL12" s="533"/>
      <c r="AM12" s="533"/>
      <c r="AN12" s="533"/>
      <c r="AO12" s="533"/>
      <c r="AP12" s="533"/>
      <c r="AQ12" s="534"/>
      <c r="AR12" s="534"/>
      <c r="AS12" s="534"/>
      <c r="AT12" s="534"/>
      <c r="AU12" s="534"/>
      <c r="AV12" s="534"/>
      <c r="AW12" s="534"/>
      <c r="AX12" s="534"/>
      <c r="AY12" s="534"/>
      <c r="AZ12" s="534"/>
      <c r="BA12" s="534"/>
      <c r="BB12" s="534"/>
      <c r="BC12" s="534"/>
      <c r="BD12" s="534"/>
      <c r="BE12" s="534"/>
      <c r="BF12" s="534"/>
      <c r="BG12" s="534"/>
      <c r="BH12" s="551"/>
      <c r="BI12" s="551"/>
      <c r="BJ12" s="551"/>
      <c r="BK12" s="551"/>
      <c r="BL12" s="551"/>
      <c r="BM12" s="551"/>
      <c r="BN12" s="551"/>
      <c r="BO12" s="551"/>
      <c r="BP12" s="552"/>
    </row>
    <row r="13" spans="2:68" ht="3.75" customHeight="1">
      <c r="B13" s="84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83"/>
    </row>
    <row r="14" spans="2:68" ht="12.75" customHeight="1">
      <c r="B14" s="532" t="s">
        <v>70</v>
      </c>
      <c r="C14" s="533"/>
      <c r="D14" s="533"/>
      <c r="E14" s="533"/>
      <c r="F14" s="533"/>
      <c r="G14" s="533"/>
      <c r="H14" s="533"/>
      <c r="I14" s="533"/>
      <c r="J14" s="533"/>
      <c r="K14" s="533"/>
      <c r="L14" s="533"/>
      <c r="M14" s="533"/>
      <c r="N14" s="533"/>
      <c r="O14" s="533"/>
      <c r="P14" s="533"/>
      <c r="Q14" s="533"/>
      <c r="R14" s="533"/>
      <c r="S14" s="533"/>
      <c r="T14" s="533"/>
      <c r="U14" s="533"/>
      <c r="V14" s="533"/>
      <c r="W14" s="533"/>
      <c r="X14" s="533"/>
      <c r="Y14" s="533"/>
      <c r="Z14" s="533"/>
      <c r="AA14" s="533"/>
      <c r="AB14" s="533"/>
      <c r="AC14" s="533"/>
      <c r="AD14" s="533"/>
      <c r="AE14" s="533"/>
      <c r="AF14" s="533"/>
      <c r="AG14" s="533"/>
      <c r="AH14" s="533"/>
      <c r="AI14" s="533"/>
      <c r="AJ14" s="533"/>
      <c r="AK14" s="533"/>
      <c r="AL14" s="533"/>
      <c r="AM14" s="533"/>
      <c r="AN14" s="533"/>
      <c r="AO14" s="533"/>
      <c r="AP14" s="533"/>
      <c r="AQ14" s="534">
        <f>AQ8+AQ11</f>
        <v>0</v>
      </c>
      <c r="AR14" s="534"/>
      <c r="AS14" s="534"/>
      <c r="AT14" s="534"/>
      <c r="AU14" s="534"/>
      <c r="AV14" s="534"/>
      <c r="AW14" s="534"/>
      <c r="AX14" s="534"/>
      <c r="AY14" s="534"/>
      <c r="AZ14" s="534"/>
      <c r="BA14" s="534"/>
      <c r="BB14" s="534"/>
      <c r="BC14" s="534"/>
      <c r="BD14" s="534"/>
      <c r="BE14" s="534"/>
      <c r="BF14" s="534"/>
      <c r="BG14" s="534"/>
      <c r="BH14" s="526" t="e">
        <f>AQ14/AQ5</f>
        <v>#DIV/0!</v>
      </c>
      <c r="BI14" s="526"/>
      <c r="BJ14" s="526"/>
      <c r="BK14" s="526"/>
      <c r="BL14" s="526"/>
      <c r="BM14" s="526"/>
      <c r="BN14" s="526"/>
      <c r="BO14" s="526"/>
      <c r="BP14" s="527"/>
    </row>
    <row r="15" spans="2:68" ht="12.75" customHeight="1">
      <c r="B15" s="532"/>
      <c r="C15" s="533"/>
      <c r="D15" s="533"/>
      <c r="E15" s="533"/>
      <c r="F15" s="533"/>
      <c r="G15" s="533"/>
      <c r="H15" s="533"/>
      <c r="I15" s="533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3"/>
      <c r="U15" s="533"/>
      <c r="V15" s="533"/>
      <c r="W15" s="533"/>
      <c r="X15" s="533"/>
      <c r="Y15" s="533"/>
      <c r="Z15" s="533"/>
      <c r="AA15" s="533"/>
      <c r="AB15" s="533"/>
      <c r="AC15" s="533"/>
      <c r="AD15" s="533"/>
      <c r="AE15" s="533"/>
      <c r="AF15" s="533"/>
      <c r="AG15" s="533"/>
      <c r="AH15" s="533"/>
      <c r="AI15" s="533"/>
      <c r="AJ15" s="533"/>
      <c r="AK15" s="533"/>
      <c r="AL15" s="533"/>
      <c r="AM15" s="533"/>
      <c r="AN15" s="533"/>
      <c r="AO15" s="533"/>
      <c r="AP15" s="533"/>
      <c r="AQ15" s="534"/>
      <c r="AR15" s="534"/>
      <c r="AS15" s="534"/>
      <c r="AT15" s="534"/>
      <c r="AU15" s="534"/>
      <c r="AV15" s="534"/>
      <c r="AW15" s="534"/>
      <c r="AX15" s="534"/>
      <c r="AY15" s="534"/>
      <c r="AZ15" s="534"/>
      <c r="BA15" s="534"/>
      <c r="BB15" s="534"/>
      <c r="BC15" s="534"/>
      <c r="BD15" s="534"/>
      <c r="BE15" s="534"/>
      <c r="BF15" s="534"/>
      <c r="BG15" s="534"/>
      <c r="BH15" s="526"/>
      <c r="BI15" s="526"/>
      <c r="BJ15" s="526"/>
      <c r="BK15" s="526"/>
      <c r="BL15" s="526"/>
      <c r="BM15" s="526"/>
      <c r="BN15" s="526"/>
      <c r="BO15" s="526"/>
      <c r="BP15" s="527"/>
    </row>
    <row r="16" spans="2:68" ht="3.75" customHeight="1">
      <c r="B16" s="84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83"/>
    </row>
    <row r="17" spans="2:68" ht="12.75" customHeight="1">
      <c r="B17" s="472" t="s">
        <v>84</v>
      </c>
      <c r="C17" s="473"/>
      <c r="D17" s="473"/>
      <c r="E17" s="473"/>
      <c r="F17" s="473"/>
      <c r="G17" s="473"/>
      <c r="H17" s="473"/>
      <c r="I17" s="473"/>
      <c r="J17" s="473"/>
      <c r="K17" s="473"/>
      <c r="L17" s="473"/>
      <c r="M17" s="473"/>
      <c r="N17" s="473"/>
      <c r="O17" s="473"/>
      <c r="P17" s="473"/>
      <c r="Q17" s="473"/>
      <c r="R17" s="473"/>
      <c r="S17" s="473"/>
      <c r="T17" s="473"/>
      <c r="U17" s="473"/>
      <c r="V17" s="473"/>
      <c r="W17" s="473"/>
      <c r="X17" s="473"/>
      <c r="Y17" s="473"/>
      <c r="Z17" s="473"/>
      <c r="AA17" s="473"/>
      <c r="AB17" s="473"/>
      <c r="AC17" s="473"/>
      <c r="AD17" s="473"/>
      <c r="AE17" s="473"/>
      <c r="AF17" s="473"/>
      <c r="AG17" s="473"/>
      <c r="AH17" s="473"/>
      <c r="AI17" s="473"/>
      <c r="AJ17" s="473"/>
      <c r="AK17" s="473"/>
      <c r="AL17" s="473"/>
      <c r="AM17" s="473"/>
      <c r="AN17" s="473"/>
      <c r="AO17" s="473"/>
      <c r="AP17" s="473"/>
      <c r="AQ17" s="476">
        <f>AQ5-AQ14</f>
        <v>0</v>
      </c>
      <c r="AR17" s="476"/>
      <c r="AS17" s="476"/>
      <c r="AT17" s="476"/>
      <c r="AU17" s="476"/>
      <c r="AV17" s="476"/>
      <c r="AW17" s="476"/>
      <c r="AX17" s="476"/>
      <c r="AY17" s="476"/>
      <c r="AZ17" s="476"/>
      <c r="BA17" s="476"/>
      <c r="BB17" s="476"/>
      <c r="BC17" s="476"/>
      <c r="BD17" s="476"/>
      <c r="BE17" s="476"/>
      <c r="BF17" s="476"/>
      <c r="BG17" s="476"/>
      <c r="BH17" s="478" t="e">
        <f>AQ17/AQ5</f>
        <v>#DIV/0!</v>
      </c>
      <c r="BI17" s="478"/>
      <c r="BJ17" s="478"/>
      <c r="BK17" s="478"/>
      <c r="BL17" s="478"/>
      <c r="BM17" s="478"/>
      <c r="BN17" s="478"/>
      <c r="BO17" s="478"/>
      <c r="BP17" s="479"/>
    </row>
    <row r="18" spans="2:68" ht="12.75" customHeight="1" thickBot="1">
      <c r="B18" s="474"/>
      <c r="C18" s="475"/>
      <c r="D18" s="475"/>
      <c r="E18" s="475"/>
      <c r="F18" s="475"/>
      <c r="G18" s="475"/>
      <c r="H18" s="475"/>
      <c r="I18" s="475"/>
      <c r="J18" s="475"/>
      <c r="K18" s="475"/>
      <c r="L18" s="475"/>
      <c r="M18" s="475"/>
      <c r="N18" s="475"/>
      <c r="O18" s="475"/>
      <c r="P18" s="475"/>
      <c r="Q18" s="475"/>
      <c r="R18" s="475"/>
      <c r="S18" s="475"/>
      <c r="T18" s="475"/>
      <c r="U18" s="475"/>
      <c r="V18" s="475"/>
      <c r="W18" s="475"/>
      <c r="X18" s="475"/>
      <c r="Y18" s="475"/>
      <c r="Z18" s="475"/>
      <c r="AA18" s="475"/>
      <c r="AB18" s="475"/>
      <c r="AC18" s="475"/>
      <c r="AD18" s="475"/>
      <c r="AE18" s="475"/>
      <c r="AF18" s="475"/>
      <c r="AG18" s="475"/>
      <c r="AH18" s="475"/>
      <c r="AI18" s="475"/>
      <c r="AJ18" s="475"/>
      <c r="AK18" s="475"/>
      <c r="AL18" s="475"/>
      <c r="AM18" s="475"/>
      <c r="AN18" s="475"/>
      <c r="AO18" s="475"/>
      <c r="AP18" s="475"/>
      <c r="AQ18" s="477"/>
      <c r="AR18" s="477"/>
      <c r="AS18" s="477"/>
      <c r="AT18" s="477"/>
      <c r="AU18" s="477"/>
      <c r="AV18" s="477"/>
      <c r="AW18" s="477"/>
      <c r="AX18" s="477"/>
      <c r="AY18" s="477"/>
      <c r="AZ18" s="477"/>
      <c r="BA18" s="477"/>
      <c r="BB18" s="477"/>
      <c r="BC18" s="477"/>
      <c r="BD18" s="477"/>
      <c r="BE18" s="477"/>
      <c r="BF18" s="477"/>
      <c r="BG18" s="477"/>
      <c r="BH18" s="480"/>
      <c r="BI18" s="480"/>
      <c r="BJ18" s="480"/>
      <c r="BK18" s="480"/>
      <c r="BL18" s="480"/>
      <c r="BM18" s="480"/>
      <c r="BN18" s="480"/>
      <c r="BO18" s="480"/>
      <c r="BP18" s="481"/>
    </row>
    <row r="19" spans="2:68" ht="30" customHeight="1" thickBot="1">
      <c r="B19" s="509"/>
      <c r="C19" s="509"/>
      <c r="D19" s="509"/>
      <c r="E19" s="509"/>
      <c r="F19" s="509"/>
      <c r="G19" s="509"/>
      <c r="H19" s="509"/>
      <c r="I19" s="509"/>
      <c r="J19" s="509"/>
      <c r="K19" s="509"/>
      <c r="L19" s="509"/>
      <c r="M19" s="509"/>
      <c r="N19" s="509"/>
      <c r="O19" s="509"/>
      <c r="P19" s="509"/>
      <c r="Q19" s="509"/>
      <c r="R19" s="509"/>
      <c r="S19" s="509"/>
      <c r="T19" s="509"/>
      <c r="U19" s="509"/>
      <c r="V19" s="509"/>
      <c r="W19" s="509"/>
      <c r="X19" s="509"/>
      <c r="Y19" s="509"/>
      <c r="Z19" s="509"/>
      <c r="AA19" s="509"/>
      <c r="AB19" s="509"/>
      <c r="AC19" s="509"/>
      <c r="AD19" s="509"/>
      <c r="AE19" s="509"/>
      <c r="AF19" s="509"/>
      <c r="AG19" s="509"/>
      <c r="AH19" s="509"/>
      <c r="AI19" s="509"/>
      <c r="AJ19" s="509"/>
      <c r="AK19" s="509"/>
      <c r="AL19" s="509"/>
      <c r="AM19" s="509"/>
      <c r="AN19" s="509"/>
      <c r="AO19" s="509"/>
      <c r="AP19" s="509"/>
      <c r="AQ19" s="509"/>
      <c r="AR19" s="509"/>
      <c r="AS19" s="509"/>
      <c r="AT19" s="509"/>
      <c r="AU19" s="509"/>
      <c r="AV19" s="509"/>
      <c r="AW19" s="509"/>
      <c r="AX19" s="509"/>
      <c r="AY19" s="509"/>
      <c r="AZ19" s="509"/>
      <c r="BA19" s="509"/>
      <c r="BB19" s="509"/>
      <c r="BC19" s="509"/>
      <c r="BD19" s="509"/>
      <c r="BE19" s="509"/>
      <c r="BF19" s="509"/>
      <c r="BG19" s="509"/>
      <c r="BH19" s="509"/>
      <c r="BI19" s="509"/>
      <c r="BJ19" s="509"/>
      <c r="BK19" s="509"/>
      <c r="BL19" s="509"/>
      <c r="BM19" s="509"/>
      <c r="BN19" s="509"/>
      <c r="BO19" s="509"/>
      <c r="BP19" s="509"/>
    </row>
    <row r="20" spans="2:68" ht="12.75" customHeight="1">
      <c r="B20" s="537" t="s">
        <v>111</v>
      </c>
      <c r="C20" s="538"/>
      <c r="D20" s="538"/>
      <c r="E20" s="538"/>
      <c r="F20" s="538"/>
      <c r="G20" s="538"/>
      <c r="H20" s="538"/>
      <c r="I20" s="538"/>
      <c r="J20" s="538"/>
      <c r="K20" s="538"/>
      <c r="L20" s="538"/>
      <c r="M20" s="538"/>
      <c r="N20" s="538"/>
      <c r="O20" s="538"/>
      <c r="P20" s="538"/>
      <c r="Q20" s="538"/>
      <c r="R20" s="538"/>
      <c r="S20" s="538"/>
      <c r="T20" s="538"/>
      <c r="U20" s="538"/>
      <c r="V20" s="538"/>
      <c r="W20" s="538"/>
      <c r="X20" s="538"/>
      <c r="Y20" s="538"/>
      <c r="Z20" s="538"/>
      <c r="AA20" s="538"/>
      <c r="AB20" s="538"/>
      <c r="AC20" s="538"/>
      <c r="AD20" s="538"/>
      <c r="AE20" s="538"/>
      <c r="AF20" s="538"/>
      <c r="AG20" s="538"/>
      <c r="AH20" s="538"/>
      <c r="AI20" s="538"/>
      <c r="AJ20" s="538"/>
      <c r="AK20" s="538"/>
      <c r="AL20" s="538"/>
      <c r="AM20" s="538"/>
      <c r="AN20" s="538"/>
      <c r="AO20" s="538"/>
      <c r="AP20" s="538"/>
      <c r="AQ20" s="541"/>
      <c r="AR20" s="541"/>
      <c r="AS20" s="541"/>
      <c r="AT20" s="541"/>
      <c r="AU20" s="541"/>
      <c r="AV20" s="541"/>
      <c r="AW20" s="541"/>
      <c r="AX20" s="541"/>
      <c r="AY20" s="541"/>
      <c r="AZ20" s="541"/>
      <c r="BA20" s="541"/>
      <c r="BB20" s="541"/>
      <c r="BC20" s="541"/>
      <c r="BD20" s="541"/>
      <c r="BE20" s="541"/>
      <c r="BF20" s="541"/>
      <c r="BG20" s="541"/>
      <c r="BH20" s="541"/>
      <c r="BI20" s="541"/>
      <c r="BJ20" s="541"/>
      <c r="BK20" s="541"/>
      <c r="BL20" s="541"/>
      <c r="BM20" s="541"/>
      <c r="BN20" s="541"/>
      <c r="BO20" s="541"/>
      <c r="BP20" s="542"/>
    </row>
    <row r="21" spans="2:68" ht="15" customHeight="1">
      <c r="B21" s="539"/>
      <c r="C21" s="540"/>
      <c r="D21" s="540"/>
      <c r="E21" s="540"/>
      <c r="F21" s="540"/>
      <c r="G21" s="540"/>
      <c r="H21" s="540"/>
      <c r="I21" s="540"/>
      <c r="J21" s="540"/>
      <c r="K21" s="540"/>
      <c r="L21" s="540"/>
      <c r="M21" s="540"/>
      <c r="N21" s="540"/>
      <c r="O21" s="540"/>
      <c r="P21" s="540"/>
      <c r="Q21" s="540"/>
      <c r="R21" s="540"/>
      <c r="S21" s="540"/>
      <c r="T21" s="540"/>
      <c r="U21" s="540"/>
      <c r="V21" s="540"/>
      <c r="W21" s="540"/>
      <c r="X21" s="540"/>
      <c r="Y21" s="540"/>
      <c r="Z21" s="540"/>
      <c r="AA21" s="540"/>
      <c r="AB21" s="540"/>
      <c r="AC21" s="540"/>
      <c r="AD21" s="540"/>
      <c r="AE21" s="540"/>
      <c r="AF21" s="540"/>
      <c r="AG21" s="540"/>
      <c r="AH21" s="540"/>
      <c r="AI21" s="540"/>
      <c r="AJ21" s="540"/>
      <c r="AK21" s="540"/>
      <c r="AL21" s="540"/>
      <c r="AM21" s="540"/>
      <c r="AN21" s="540"/>
      <c r="AO21" s="540"/>
      <c r="AP21" s="540"/>
      <c r="AQ21" s="543"/>
      <c r="AR21" s="543"/>
      <c r="AS21" s="543"/>
      <c r="AT21" s="543"/>
      <c r="AU21" s="543"/>
      <c r="AV21" s="543"/>
      <c r="AW21" s="543"/>
      <c r="AX21" s="543"/>
      <c r="AY21" s="543"/>
      <c r="AZ21" s="543"/>
      <c r="BA21" s="543"/>
      <c r="BB21" s="543"/>
      <c r="BC21" s="543"/>
      <c r="BD21" s="543"/>
      <c r="BE21" s="543"/>
      <c r="BF21" s="543"/>
      <c r="BG21" s="543"/>
      <c r="BH21" s="543"/>
      <c r="BI21" s="543"/>
      <c r="BJ21" s="543"/>
      <c r="BK21" s="543"/>
      <c r="BL21" s="543"/>
      <c r="BM21" s="543"/>
      <c r="BN21" s="543"/>
      <c r="BO21" s="543"/>
      <c r="BP21" s="544"/>
    </row>
    <row r="22" spans="2:68" ht="20.25" customHeight="1" thickBot="1">
      <c r="B22" s="506" t="s">
        <v>112</v>
      </c>
      <c r="C22" s="507"/>
      <c r="D22" s="507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507"/>
      <c r="P22" s="507"/>
      <c r="Q22" s="507"/>
      <c r="R22" s="507"/>
      <c r="S22" s="507"/>
      <c r="T22" s="507"/>
      <c r="U22" s="507"/>
      <c r="V22" s="507"/>
      <c r="W22" s="507"/>
      <c r="X22" s="507"/>
      <c r="Y22" s="507"/>
      <c r="Z22" s="507"/>
      <c r="AA22" s="507"/>
      <c r="AB22" s="507"/>
      <c r="AC22" s="507"/>
      <c r="AD22" s="507"/>
      <c r="AE22" s="507"/>
      <c r="AF22" s="507"/>
      <c r="AG22" s="507"/>
      <c r="AH22" s="507"/>
      <c r="AI22" s="507"/>
      <c r="AJ22" s="507"/>
      <c r="AK22" s="507"/>
      <c r="AL22" s="507"/>
      <c r="AM22" s="507"/>
      <c r="AN22" s="507"/>
      <c r="AO22" s="507"/>
      <c r="AP22" s="507"/>
      <c r="AQ22" s="507"/>
      <c r="AR22" s="507"/>
      <c r="AS22" s="507"/>
      <c r="AT22" s="507"/>
      <c r="AU22" s="507"/>
      <c r="AV22" s="507"/>
      <c r="AW22" s="507"/>
      <c r="AX22" s="507"/>
      <c r="AY22" s="507"/>
      <c r="AZ22" s="507"/>
      <c r="BA22" s="507"/>
      <c r="BB22" s="507"/>
      <c r="BC22" s="507"/>
      <c r="BD22" s="507"/>
      <c r="BE22" s="507"/>
      <c r="BF22" s="507"/>
      <c r="BG22" s="507"/>
      <c r="BH22" s="507"/>
      <c r="BI22" s="507"/>
      <c r="BJ22" s="507"/>
      <c r="BK22" s="507"/>
      <c r="BL22" s="507"/>
      <c r="BM22" s="507"/>
      <c r="BN22" s="507"/>
      <c r="BO22" s="507"/>
      <c r="BP22" s="508"/>
    </row>
    <row r="23" spans="2:68" ht="3.75" customHeight="1" thickBot="1">
      <c r="B23" s="84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83"/>
    </row>
    <row r="24" spans="2:68" ht="12.75" customHeight="1">
      <c r="B24" s="545" t="s">
        <v>86</v>
      </c>
      <c r="C24" s="546"/>
      <c r="D24" s="546"/>
      <c r="E24" s="546"/>
      <c r="F24" s="546"/>
      <c r="G24" s="546"/>
      <c r="H24" s="546"/>
      <c r="I24" s="546"/>
      <c r="J24" s="546"/>
      <c r="K24" s="546"/>
      <c r="L24" s="546"/>
      <c r="M24" s="546"/>
      <c r="N24" s="546"/>
      <c r="O24" s="546"/>
      <c r="P24" s="546"/>
      <c r="Q24" s="546"/>
      <c r="R24" s="546"/>
      <c r="S24" s="546"/>
      <c r="T24" s="546"/>
      <c r="U24" s="546"/>
      <c r="V24" s="546"/>
      <c r="W24" s="546"/>
      <c r="X24" s="546"/>
      <c r="Y24" s="546"/>
      <c r="Z24" s="546"/>
      <c r="AA24" s="546"/>
      <c r="AB24" s="546"/>
      <c r="AC24" s="546"/>
      <c r="AD24" s="546"/>
      <c r="AE24" s="546"/>
      <c r="AF24" s="546"/>
      <c r="AG24" s="546"/>
      <c r="AH24" s="546"/>
      <c r="AI24" s="546"/>
      <c r="AJ24" s="546"/>
      <c r="AK24" s="546"/>
      <c r="AL24" s="546"/>
      <c r="AM24" s="546"/>
      <c r="AN24" s="546"/>
      <c r="AO24" s="546"/>
      <c r="AP24" s="546"/>
      <c r="AQ24" s="535">
        <f>AQ5+(AQ5*AQ20)</f>
        <v>0</v>
      </c>
      <c r="AR24" s="535"/>
      <c r="AS24" s="535"/>
      <c r="AT24" s="535"/>
      <c r="AU24" s="535"/>
      <c r="AV24" s="535"/>
      <c r="AW24" s="535"/>
      <c r="AX24" s="535"/>
      <c r="AY24" s="535"/>
      <c r="AZ24" s="535"/>
      <c r="BA24" s="535"/>
      <c r="BB24" s="535"/>
      <c r="BC24" s="535"/>
      <c r="BD24" s="535"/>
      <c r="BE24" s="535"/>
      <c r="BF24" s="535"/>
      <c r="BG24" s="535"/>
      <c r="BH24" s="528" t="e">
        <f>AQ24/AQ24</f>
        <v>#DIV/0!</v>
      </c>
      <c r="BI24" s="528"/>
      <c r="BJ24" s="528"/>
      <c r="BK24" s="528"/>
      <c r="BL24" s="528"/>
      <c r="BM24" s="528"/>
      <c r="BN24" s="528"/>
      <c r="BO24" s="528"/>
      <c r="BP24" s="529"/>
    </row>
    <row r="25" spans="2:68" ht="12.75" customHeight="1">
      <c r="B25" s="547"/>
      <c r="C25" s="548"/>
      <c r="D25" s="548"/>
      <c r="E25" s="548"/>
      <c r="F25" s="548"/>
      <c r="G25" s="548"/>
      <c r="H25" s="548"/>
      <c r="I25" s="548"/>
      <c r="J25" s="548"/>
      <c r="K25" s="548"/>
      <c r="L25" s="548"/>
      <c r="M25" s="548"/>
      <c r="N25" s="548"/>
      <c r="O25" s="548"/>
      <c r="P25" s="548"/>
      <c r="Q25" s="548"/>
      <c r="R25" s="548"/>
      <c r="S25" s="548"/>
      <c r="T25" s="548"/>
      <c r="U25" s="548"/>
      <c r="V25" s="548"/>
      <c r="W25" s="548"/>
      <c r="X25" s="548"/>
      <c r="Y25" s="548"/>
      <c r="Z25" s="548"/>
      <c r="AA25" s="548"/>
      <c r="AB25" s="548"/>
      <c r="AC25" s="548"/>
      <c r="AD25" s="548"/>
      <c r="AE25" s="548"/>
      <c r="AF25" s="548"/>
      <c r="AG25" s="548"/>
      <c r="AH25" s="548"/>
      <c r="AI25" s="548"/>
      <c r="AJ25" s="548"/>
      <c r="AK25" s="548"/>
      <c r="AL25" s="548"/>
      <c r="AM25" s="548"/>
      <c r="AN25" s="548"/>
      <c r="AO25" s="548"/>
      <c r="AP25" s="548"/>
      <c r="AQ25" s="536"/>
      <c r="AR25" s="536"/>
      <c r="AS25" s="536"/>
      <c r="AT25" s="536"/>
      <c r="AU25" s="536"/>
      <c r="AV25" s="536"/>
      <c r="AW25" s="536"/>
      <c r="AX25" s="536"/>
      <c r="AY25" s="536"/>
      <c r="AZ25" s="536"/>
      <c r="BA25" s="536"/>
      <c r="BB25" s="536"/>
      <c r="BC25" s="536"/>
      <c r="BD25" s="536"/>
      <c r="BE25" s="536"/>
      <c r="BF25" s="536"/>
      <c r="BG25" s="536"/>
      <c r="BH25" s="530"/>
      <c r="BI25" s="530"/>
      <c r="BJ25" s="530"/>
      <c r="BK25" s="530"/>
      <c r="BL25" s="530"/>
      <c r="BM25" s="530"/>
      <c r="BN25" s="530"/>
      <c r="BO25" s="530"/>
      <c r="BP25" s="531"/>
    </row>
    <row r="26" spans="2:68" ht="3.75" customHeight="1">
      <c r="B26" s="84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83"/>
    </row>
    <row r="27" spans="2:68" ht="12.75" customHeight="1">
      <c r="B27" s="532" t="str">
        <f>B8</f>
        <v>DESPESAS TOTAIS (EXCETO IMPOSTOS)</v>
      </c>
      <c r="C27" s="533"/>
      <c r="D27" s="533"/>
      <c r="E27" s="533"/>
      <c r="F27" s="533"/>
      <c r="G27" s="533"/>
      <c r="H27" s="533"/>
      <c r="I27" s="533"/>
      <c r="J27" s="533"/>
      <c r="K27" s="533"/>
      <c r="L27" s="533"/>
      <c r="M27" s="533"/>
      <c r="N27" s="533"/>
      <c r="O27" s="533"/>
      <c r="P27" s="533"/>
      <c r="Q27" s="533"/>
      <c r="R27" s="533"/>
      <c r="S27" s="533"/>
      <c r="T27" s="533"/>
      <c r="U27" s="533"/>
      <c r="V27" s="533"/>
      <c r="W27" s="533"/>
      <c r="X27" s="533"/>
      <c r="Y27" s="533"/>
      <c r="Z27" s="533"/>
      <c r="AA27" s="533"/>
      <c r="AB27" s="533"/>
      <c r="AC27" s="533"/>
      <c r="AD27" s="533"/>
      <c r="AE27" s="533"/>
      <c r="AF27" s="533"/>
      <c r="AG27" s="533"/>
      <c r="AH27" s="533"/>
      <c r="AI27" s="533"/>
      <c r="AJ27" s="533"/>
      <c r="AK27" s="533"/>
      <c r="AL27" s="533"/>
      <c r="AM27" s="533"/>
      <c r="AN27" s="533"/>
      <c r="AO27" s="533"/>
      <c r="AP27" s="533"/>
      <c r="AQ27" s="534">
        <f>AQ8</f>
        <v>0</v>
      </c>
      <c r="AR27" s="534"/>
      <c r="AS27" s="534"/>
      <c r="AT27" s="534"/>
      <c r="AU27" s="534"/>
      <c r="AV27" s="534"/>
      <c r="AW27" s="534"/>
      <c r="AX27" s="534"/>
      <c r="AY27" s="534"/>
      <c r="AZ27" s="534"/>
      <c r="BA27" s="534"/>
      <c r="BB27" s="534"/>
      <c r="BC27" s="534"/>
      <c r="BD27" s="534"/>
      <c r="BE27" s="534"/>
      <c r="BF27" s="534"/>
      <c r="BG27" s="534"/>
      <c r="BH27" s="526" t="e">
        <f>AQ27/AQ24</f>
        <v>#DIV/0!</v>
      </c>
      <c r="BI27" s="526"/>
      <c r="BJ27" s="526"/>
      <c r="BK27" s="526"/>
      <c r="BL27" s="526"/>
      <c r="BM27" s="526"/>
      <c r="BN27" s="526"/>
      <c r="BO27" s="526"/>
      <c r="BP27" s="527"/>
    </row>
    <row r="28" spans="2:68" ht="12.75" customHeight="1">
      <c r="B28" s="532"/>
      <c r="C28" s="533"/>
      <c r="D28" s="533"/>
      <c r="E28" s="533"/>
      <c r="F28" s="533"/>
      <c r="G28" s="533"/>
      <c r="H28" s="533"/>
      <c r="I28" s="533"/>
      <c r="J28" s="533"/>
      <c r="K28" s="533"/>
      <c r="L28" s="533"/>
      <c r="M28" s="533"/>
      <c r="N28" s="533"/>
      <c r="O28" s="533"/>
      <c r="P28" s="533"/>
      <c r="Q28" s="533"/>
      <c r="R28" s="533"/>
      <c r="S28" s="533"/>
      <c r="T28" s="533"/>
      <c r="U28" s="533"/>
      <c r="V28" s="533"/>
      <c r="W28" s="533"/>
      <c r="X28" s="533"/>
      <c r="Y28" s="533"/>
      <c r="Z28" s="533"/>
      <c r="AA28" s="533"/>
      <c r="AB28" s="533"/>
      <c r="AC28" s="533"/>
      <c r="AD28" s="533"/>
      <c r="AE28" s="533"/>
      <c r="AF28" s="533"/>
      <c r="AG28" s="533"/>
      <c r="AH28" s="533"/>
      <c r="AI28" s="533"/>
      <c r="AJ28" s="533"/>
      <c r="AK28" s="533"/>
      <c r="AL28" s="533"/>
      <c r="AM28" s="533"/>
      <c r="AN28" s="533"/>
      <c r="AO28" s="533"/>
      <c r="AP28" s="533"/>
      <c r="AQ28" s="534"/>
      <c r="AR28" s="534"/>
      <c r="AS28" s="534"/>
      <c r="AT28" s="534"/>
      <c r="AU28" s="534"/>
      <c r="AV28" s="534"/>
      <c r="AW28" s="534"/>
      <c r="AX28" s="534"/>
      <c r="AY28" s="534"/>
      <c r="AZ28" s="534"/>
      <c r="BA28" s="534"/>
      <c r="BB28" s="534"/>
      <c r="BC28" s="534"/>
      <c r="BD28" s="534"/>
      <c r="BE28" s="534"/>
      <c r="BF28" s="534"/>
      <c r="BG28" s="534"/>
      <c r="BH28" s="526"/>
      <c r="BI28" s="526"/>
      <c r="BJ28" s="526"/>
      <c r="BK28" s="526"/>
      <c r="BL28" s="526"/>
      <c r="BM28" s="526"/>
      <c r="BN28" s="526"/>
      <c r="BO28" s="526"/>
      <c r="BP28" s="527"/>
    </row>
    <row r="29" spans="2:68" ht="3.75" customHeight="1">
      <c r="B29" s="80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83"/>
    </row>
    <row r="30" spans="2:68" ht="12.75" customHeight="1">
      <c r="B30" s="532" t="s">
        <v>65</v>
      </c>
      <c r="C30" s="533"/>
      <c r="D30" s="533"/>
      <c r="E30" s="533"/>
      <c r="F30" s="533"/>
      <c r="G30" s="533"/>
      <c r="H30" s="533"/>
      <c r="I30" s="533"/>
      <c r="J30" s="533"/>
      <c r="K30" s="533"/>
      <c r="L30" s="533"/>
      <c r="M30" s="533"/>
      <c r="N30" s="533"/>
      <c r="O30" s="533"/>
      <c r="P30" s="533"/>
      <c r="Q30" s="533"/>
      <c r="R30" s="533"/>
      <c r="S30" s="533"/>
      <c r="T30" s="533"/>
      <c r="U30" s="533"/>
      <c r="V30" s="533"/>
      <c r="W30" s="533"/>
      <c r="X30" s="533"/>
      <c r="Y30" s="533"/>
      <c r="Z30" s="533"/>
      <c r="AA30" s="533"/>
      <c r="AB30" s="533"/>
      <c r="AC30" s="533"/>
      <c r="AD30" s="533"/>
      <c r="AE30" s="533"/>
      <c r="AF30" s="533"/>
      <c r="AG30" s="533"/>
      <c r="AH30" s="533"/>
      <c r="AI30" s="533"/>
      <c r="AJ30" s="533"/>
      <c r="AK30" s="533"/>
      <c r="AL30" s="533"/>
      <c r="AM30" s="533"/>
      <c r="AN30" s="533"/>
      <c r="AO30" s="533"/>
      <c r="AP30" s="533"/>
      <c r="AQ30" s="534">
        <f>AQ24*BH30</f>
        <v>0</v>
      </c>
      <c r="AR30" s="534"/>
      <c r="AS30" s="534"/>
      <c r="AT30" s="534"/>
      <c r="AU30" s="534"/>
      <c r="AV30" s="534"/>
      <c r="AW30" s="534"/>
      <c r="AX30" s="534"/>
      <c r="AY30" s="534"/>
      <c r="AZ30" s="534"/>
      <c r="BA30" s="534"/>
      <c r="BB30" s="534"/>
      <c r="BC30" s="534"/>
      <c r="BD30" s="534"/>
      <c r="BE30" s="534"/>
      <c r="BF30" s="534"/>
      <c r="BG30" s="534"/>
      <c r="BH30" s="526">
        <f>BH11</f>
        <v>0</v>
      </c>
      <c r="BI30" s="526"/>
      <c r="BJ30" s="526"/>
      <c r="BK30" s="526"/>
      <c r="BL30" s="526"/>
      <c r="BM30" s="526"/>
      <c r="BN30" s="526"/>
      <c r="BO30" s="526"/>
      <c r="BP30" s="527"/>
    </row>
    <row r="31" spans="2:68" ht="12.75" customHeight="1">
      <c r="B31" s="532"/>
      <c r="C31" s="533"/>
      <c r="D31" s="533"/>
      <c r="E31" s="533"/>
      <c r="F31" s="533"/>
      <c r="G31" s="533"/>
      <c r="H31" s="533"/>
      <c r="I31" s="533"/>
      <c r="J31" s="533"/>
      <c r="K31" s="533"/>
      <c r="L31" s="533"/>
      <c r="M31" s="533"/>
      <c r="N31" s="533"/>
      <c r="O31" s="533"/>
      <c r="P31" s="533"/>
      <c r="Q31" s="533"/>
      <c r="R31" s="533"/>
      <c r="S31" s="533"/>
      <c r="T31" s="533"/>
      <c r="U31" s="533"/>
      <c r="V31" s="533"/>
      <c r="W31" s="533"/>
      <c r="X31" s="533"/>
      <c r="Y31" s="533"/>
      <c r="Z31" s="533"/>
      <c r="AA31" s="533"/>
      <c r="AB31" s="533"/>
      <c r="AC31" s="533"/>
      <c r="AD31" s="533"/>
      <c r="AE31" s="533"/>
      <c r="AF31" s="533"/>
      <c r="AG31" s="533"/>
      <c r="AH31" s="533"/>
      <c r="AI31" s="533"/>
      <c r="AJ31" s="533"/>
      <c r="AK31" s="533"/>
      <c r="AL31" s="533"/>
      <c r="AM31" s="533"/>
      <c r="AN31" s="533"/>
      <c r="AO31" s="533"/>
      <c r="AP31" s="533"/>
      <c r="AQ31" s="534"/>
      <c r="AR31" s="534"/>
      <c r="AS31" s="534"/>
      <c r="AT31" s="534"/>
      <c r="AU31" s="534"/>
      <c r="AV31" s="534"/>
      <c r="AW31" s="534"/>
      <c r="AX31" s="534"/>
      <c r="AY31" s="534"/>
      <c r="AZ31" s="534"/>
      <c r="BA31" s="534"/>
      <c r="BB31" s="534"/>
      <c r="BC31" s="534"/>
      <c r="BD31" s="534"/>
      <c r="BE31" s="534"/>
      <c r="BF31" s="534"/>
      <c r="BG31" s="534"/>
      <c r="BH31" s="526"/>
      <c r="BI31" s="526"/>
      <c r="BJ31" s="526"/>
      <c r="BK31" s="526"/>
      <c r="BL31" s="526"/>
      <c r="BM31" s="526"/>
      <c r="BN31" s="526"/>
      <c r="BO31" s="526"/>
      <c r="BP31" s="527"/>
    </row>
    <row r="32" spans="2:68" ht="3.75" customHeight="1">
      <c r="B32" s="80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83"/>
    </row>
    <row r="33" spans="2:68" ht="12.75" customHeight="1">
      <c r="B33" s="532" t="str">
        <f>B14</f>
        <v>SOMATÓRIO DAS DESPESAS</v>
      </c>
      <c r="C33" s="533"/>
      <c r="D33" s="533"/>
      <c r="E33" s="533"/>
      <c r="F33" s="533"/>
      <c r="G33" s="533"/>
      <c r="H33" s="533"/>
      <c r="I33" s="533"/>
      <c r="J33" s="533"/>
      <c r="K33" s="533"/>
      <c r="L33" s="533"/>
      <c r="M33" s="533"/>
      <c r="N33" s="533"/>
      <c r="O33" s="533"/>
      <c r="P33" s="533"/>
      <c r="Q33" s="533"/>
      <c r="R33" s="533"/>
      <c r="S33" s="533"/>
      <c r="T33" s="533"/>
      <c r="U33" s="533"/>
      <c r="V33" s="533"/>
      <c r="W33" s="533"/>
      <c r="X33" s="533"/>
      <c r="Y33" s="533"/>
      <c r="Z33" s="533"/>
      <c r="AA33" s="533"/>
      <c r="AB33" s="533"/>
      <c r="AC33" s="533"/>
      <c r="AD33" s="533"/>
      <c r="AE33" s="533"/>
      <c r="AF33" s="533"/>
      <c r="AG33" s="533"/>
      <c r="AH33" s="533"/>
      <c r="AI33" s="533"/>
      <c r="AJ33" s="533"/>
      <c r="AK33" s="533"/>
      <c r="AL33" s="533"/>
      <c r="AM33" s="533"/>
      <c r="AN33" s="533"/>
      <c r="AO33" s="533"/>
      <c r="AP33" s="533"/>
      <c r="AQ33" s="534">
        <f>AQ27+AQ30</f>
        <v>0</v>
      </c>
      <c r="AR33" s="534"/>
      <c r="AS33" s="534"/>
      <c r="AT33" s="534"/>
      <c r="AU33" s="534"/>
      <c r="AV33" s="534"/>
      <c r="AW33" s="534"/>
      <c r="AX33" s="534"/>
      <c r="AY33" s="534"/>
      <c r="AZ33" s="534"/>
      <c r="BA33" s="534"/>
      <c r="BB33" s="534"/>
      <c r="BC33" s="534"/>
      <c r="BD33" s="534"/>
      <c r="BE33" s="534"/>
      <c r="BF33" s="534"/>
      <c r="BG33" s="534"/>
      <c r="BH33" s="526" t="e">
        <f>AQ33/AQ24</f>
        <v>#DIV/0!</v>
      </c>
      <c r="BI33" s="526"/>
      <c r="BJ33" s="526"/>
      <c r="BK33" s="526"/>
      <c r="BL33" s="526"/>
      <c r="BM33" s="526"/>
      <c r="BN33" s="526"/>
      <c r="BO33" s="526"/>
      <c r="BP33" s="527"/>
    </row>
    <row r="34" spans="2:68" ht="12.75" customHeight="1">
      <c r="B34" s="532"/>
      <c r="C34" s="533"/>
      <c r="D34" s="533"/>
      <c r="E34" s="533"/>
      <c r="F34" s="533"/>
      <c r="G34" s="533"/>
      <c r="H34" s="533"/>
      <c r="I34" s="533"/>
      <c r="J34" s="533"/>
      <c r="K34" s="533"/>
      <c r="L34" s="533"/>
      <c r="M34" s="533"/>
      <c r="N34" s="533"/>
      <c r="O34" s="533"/>
      <c r="P34" s="533"/>
      <c r="Q34" s="533"/>
      <c r="R34" s="533"/>
      <c r="S34" s="533"/>
      <c r="T34" s="533"/>
      <c r="U34" s="533"/>
      <c r="V34" s="533"/>
      <c r="W34" s="533"/>
      <c r="X34" s="533"/>
      <c r="Y34" s="533"/>
      <c r="Z34" s="533"/>
      <c r="AA34" s="533"/>
      <c r="AB34" s="533"/>
      <c r="AC34" s="533"/>
      <c r="AD34" s="533"/>
      <c r="AE34" s="533"/>
      <c r="AF34" s="533"/>
      <c r="AG34" s="533"/>
      <c r="AH34" s="533"/>
      <c r="AI34" s="533"/>
      <c r="AJ34" s="533"/>
      <c r="AK34" s="533"/>
      <c r="AL34" s="533"/>
      <c r="AM34" s="533"/>
      <c r="AN34" s="533"/>
      <c r="AO34" s="533"/>
      <c r="AP34" s="533"/>
      <c r="AQ34" s="534"/>
      <c r="AR34" s="534"/>
      <c r="AS34" s="534"/>
      <c r="AT34" s="534"/>
      <c r="AU34" s="534"/>
      <c r="AV34" s="534"/>
      <c r="AW34" s="534"/>
      <c r="AX34" s="534"/>
      <c r="AY34" s="534"/>
      <c r="AZ34" s="534"/>
      <c r="BA34" s="534"/>
      <c r="BB34" s="534"/>
      <c r="BC34" s="534"/>
      <c r="BD34" s="534"/>
      <c r="BE34" s="534"/>
      <c r="BF34" s="534"/>
      <c r="BG34" s="534"/>
      <c r="BH34" s="526"/>
      <c r="BI34" s="526"/>
      <c r="BJ34" s="526"/>
      <c r="BK34" s="526"/>
      <c r="BL34" s="526"/>
      <c r="BM34" s="526"/>
      <c r="BN34" s="526"/>
      <c r="BO34" s="526"/>
      <c r="BP34" s="527"/>
    </row>
    <row r="35" spans="2:68" ht="3.75" customHeight="1">
      <c r="B35" s="94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1"/>
      <c r="BI35" s="91"/>
      <c r="BJ35" s="91"/>
      <c r="BK35" s="91"/>
      <c r="BL35" s="91"/>
      <c r="BM35" s="91"/>
      <c r="BN35" s="91"/>
      <c r="BO35" s="91"/>
      <c r="BP35" s="92"/>
    </row>
    <row r="36" spans="2:68" ht="12.75" customHeight="1">
      <c r="B36" s="522" t="s">
        <v>85</v>
      </c>
      <c r="C36" s="523"/>
      <c r="D36" s="523"/>
      <c r="E36" s="523"/>
      <c r="F36" s="523"/>
      <c r="G36" s="523"/>
      <c r="H36" s="523"/>
      <c r="I36" s="523"/>
      <c r="J36" s="523"/>
      <c r="K36" s="523"/>
      <c r="L36" s="523"/>
      <c r="M36" s="523"/>
      <c r="N36" s="523"/>
      <c r="O36" s="523"/>
      <c r="P36" s="523"/>
      <c r="Q36" s="523"/>
      <c r="R36" s="523"/>
      <c r="S36" s="523"/>
      <c r="T36" s="523"/>
      <c r="U36" s="523"/>
      <c r="V36" s="523"/>
      <c r="W36" s="523"/>
      <c r="X36" s="523"/>
      <c r="Y36" s="523"/>
      <c r="Z36" s="523"/>
      <c r="AA36" s="523"/>
      <c r="AB36" s="523"/>
      <c r="AC36" s="523"/>
      <c r="AD36" s="523"/>
      <c r="AE36" s="523"/>
      <c r="AF36" s="523"/>
      <c r="AG36" s="523"/>
      <c r="AH36" s="523"/>
      <c r="AI36" s="523"/>
      <c r="AJ36" s="523"/>
      <c r="AK36" s="523"/>
      <c r="AL36" s="523"/>
      <c r="AM36" s="523"/>
      <c r="AN36" s="523"/>
      <c r="AO36" s="523"/>
      <c r="AP36" s="523"/>
      <c r="AQ36" s="524"/>
      <c r="AR36" s="524"/>
      <c r="AS36" s="524"/>
      <c r="AT36" s="524"/>
      <c r="AU36" s="524"/>
      <c r="AV36" s="524"/>
      <c r="AW36" s="524"/>
      <c r="AX36" s="524"/>
      <c r="AY36" s="524"/>
      <c r="AZ36" s="524"/>
      <c r="BA36" s="524"/>
      <c r="BB36" s="524"/>
      <c r="BC36" s="524"/>
      <c r="BD36" s="524"/>
      <c r="BE36" s="524"/>
      <c r="BF36" s="524"/>
      <c r="BG36" s="524"/>
      <c r="BH36" s="526" t="e">
        <f>AQ36/AQ24</f>
        <v>#DIV/0!</v>
      </c>
      <c r="BI36" s="526"/>
      <c r="BJ36" s="526"/>
      <c r="BK36" s="526"/>
      <c r="BL36" s="526"/>
      <c r="BM36" s="526"/>
      <c r="BN36" s="526"/>
      <c r="BO36" s="526"/>
      <c r="BP36" s="527"/>
    </row>
    <row r="37" spans="2:68" ht="12.75" customHeight="1">
      <c r="B37" s="522"/>
      <c r="C37" s="523"/>
      <c r="D37" s="523"/>
      <c r="E37" s="523"/>
      <c r="F37" s="523"/>
      <c r="G37" s="523"/>
      <c r="H37" s="523"/>
      <c r="I37" s="523"/>
      <c r="J37" s="523"/>
      <c r="K37" s="523"/>
      <c r="L37" s="523"/>
      <c r="M37" s="523"/>
      <c r="N37" s="523"/>
      <c r="O37" s="523"/>
      <c r="P37" s="523"/>
      <c r="Q37" s="523"/>
      <c r="R37" s="523"/>
      <c r="S37" s="523"/>
      <c r="T37" s="523"/>
      <c r="U37" s="523"/>
      <c r="V37" s="523"/>
      <c r="W37" s="523"/>
      <c r="X37" s="523"/>
      <c r="Y37" s="523"/>
      <c r="Z37" s="523"/>
      <c r="AA37" s="523"/>
      <c r="AB37" s="523"/>
      <c r="AC37" s="523"/>
      <c r="AD37" s="523"/>
      <c r="AE37" s="523"/>
      <c r="AF37" s="523"/>
      <c r="AG37" s="523"/>
      <c r="AH37" s="523"/>
      <c r="AI37" s="523"/>
      <c r="AJ37" s="523"/>
      <c r="AK37" s="523"/>
      <c r="AL37" s="523"/>
      <c r="AM37" s="523"/>
      <c r="AN37" s="523"/>
      <c r="AO37" s="523"/>
      <c r="AP37" s="523"/>
      <c r="AQ37" s="525"/>
      <c r="AR37" s="525"/>
      <c r="AS37" s="525"/>
      <c r="AT37" s="525"/>
      <c r="AU37" s="525"/>
      <c r="AV37" s="525"/>
      <c r="AW37" s="525"/>
      <c r="AX37" s="525"/>
      <c r="AY37" s="525"/>
      <c r="AZ37" s="525"/>
      <c r="BA37" s="525"/>
      <c r="BB37" s="525"/>
      <c r="BC37" s="525"/>
      <c r="BD37" s="525"/>
      <c r="BE37" s="525"/>
      <c r="BF37" s="525"/>
      <c r="BG37" s="525"/>
      <c r="BH37" s="526"/>
      <c r="BI37" s="526"/>
      <c r="BJ37" s="526"/>
      <c r="BK37" s="526"/>
      <c r="BL37" s="526"/>
      <c r="BM37" s="526"/>
      <c r="BN37" s="526"/>
      <c r="BO37" s="526"/>
      <c r="BP37" s="527"/>
    </row>
    <row r="38" spans="2:68" ht="12.75" customHeight="1">
      <c r="B38" s="458" t="s">
        <v>112</v>
      </c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  <c r="Q38" s="459"/>
      <c r="R38" s="459"/>
      <c r="S38" s="459"/>
      <c r="T38" s="459"/>
      <c r="U38" s="459"/>
      <c r="V38" s="459"/>
      <c r="W38" s="459"/>
      <c r="X38" s="459"/>
      <c r="Y38" s="459"/>
      <c r="Z38" s="459"/>
      <c r="AA38" s="459"/>
      <c r="AB38" s="459"/>
      <c r="AC38" s="459"/>
      <c r="AD38" s="459"/>
      <c r="AE38" s="459"/>
      <c r="AF38" s="459"/>
      <c r="AG38" s="459"/>
      <c r="AH38" s="459"/>
      <c r="AI38" s="459"/>
      <c r="AJ38" s="459"/>
      <c r="AK38" s="459"/>
      <c r="AL38" s="459"/>
      <c r="AM38" s="459"/>
      <c r="AN38" s="459"/>
      <c r="AO38" s="459"/>
      <c r="AP38" s="459"/>
      <c r="AQ38" s="459"/>
      <c r="AR38" s="459"/>
      <c r="AS38" s="459"/>
      <c r="AT38" s="459"/>
      <c r="AU38" s="459"/>
      <c r="AV38" s="459"/>
      <c r="AW38" s="459"/>
      <c r="AX38" s="459"/>
      <c r="AY38" s="459"/>
      <c r="AZ38" s="459"/>
      <c r="BA38" s="459"/>
      <c r="BB38" s="459"/>
      <c r="BC38" s="459"/>
      <c r="BD38" s="459"/>
      <c r="BE38" s="459"/>
      <c r="BF38" s="459"/>
      <c r="BG38" s="459"/>
      <c r="BH38" s="459"/>
      <c r="BI38" s="459"/>
      <c r="BJ38" s="459"/>
      <c r="BK38" s="459"/>
      <c r="BL38" s="459"/>
      <c r="BM38" s="459"/>
      <c r="BN38" s="459"/>
      <c r="BO38" s="459"/>
      <c r="BP38" s="460"/>
    </row>
    <row r="39" spans="2:68" ht="32.25" customHeight="1">
      <c r="B39" s="500"/>
      <c r="C39" s="501"/>
      <c r="D39" s="501"/>
      <c r="E39" s="501"/>
      <c r="F39" s="501"/>
      <c r="G39" s="501"/>
      <c r="H39" s="501"/>
      <c r="I39" s="501"/>
      <c r="J39" s="501"/>
      <c r="K39" s="501"/>
      <c r="L39" s="501"/>
      <c r="M39" s="501"/>
      <c r="N39" s="501"/>
      <c r="O39" s="501"/>
      <c r="P39" s="501"/>
      <c r="Q39" s="501"/>
      <c r="R39" s="501"/>
      <c r="S39" s="501"/>
      <c r="T39" s="501"/>
      <c r="U39" s="501"/>
      <c r="V39" s="501"/>
      <c r="W39" s="501"/>
      <c r="X39" s="501"/>
      <c r="Y39" s="501"/>
      <c r="Z39" s="501"/>
      <c r="AA39" s="501"/>
      <c r="AB39" s="501"/>
      <c r="AC39" s="501"/>
      <c r="AD39" s="501"/>
      <c r="AE39" s="501"/>
      <c r="AF39" s="501"/>
      <c r="AG39" s="501"/>
      <c r="AH39" s="501"/>
      <c r="AI39" s="501"/>
      <c r="AJ39" s="501"/>
      <c r="AK39" s="501"/>
      <c r="AL39" s="501"/>
      <c r="AM39" s="501"/>
      <c r="AN39" s="501"/>
      <c r="AO39" s="501"/>
      <c r="AP39" s="501"/>
      <c r="AQ39" s="501"/>
      <c r="AR39" s="501"/>
      <c r="AS39" s="501"/>
      <c r="AT39" s="501"/>
      <c r="AU39" s="501"/>
      <c r="AV39" s="501"/>
      <c r="AW39" s="501"/>
      <c r="AX39" s="501"/>
      <c r="AY39" s="501"/>
      <c r="AZ39" s="501"/>
      <c r="BA39" s="501"/>
      <c r="BB39" s="501"/>
      <c r="BC39" s="501"/>
      <c r="BD39" s="501"/>
      <c r="BE39" s="501"/>
      <c r="BF39" s="501"/>
      <c r="BG39" s="501"/>
      <c r="BH39" s="501"/>
      <c r="BI39" s="501"/>
      <c r="BJ39" s="501"/>
      <c r="BK39" s="501"/>
      <c r="BL39" s="501"/>
      <c r="BM39" s="501"/>
      <c r="BN39" s="501"/>
      <c r="BO39" s="501"/>
      <c r="BP39" s="502"/>
    </row>
    <row r="40" spans="2:68" ht="11.25" customHeight="1">
      <c r="B40" s="467" t="s">
        <v>97</v>
      </c>
      <c r="C40" s="468"/>
      <c r="D40" s="468"/>
      <c r="E40" s="468"/>
      <c r="F40" s="468"/>
      <c r="G40" s="468"/>
      <c r="H40" s="468"/>
      <c r="I40" s="468"/>
      <c r="J40" s="468"/>
      <c r="K40" s="468"/>
      <c r="L40" s="468"/>
      <c r="M40" s="468"/>
      <c r="N40" s="468"/>
      <c r="O40" s="468"/>
      <c r="P40" s="468"/>
      <c r="Q40" s="468"/>
      <c r="R40" s="468"/>
      <c r="S40" s="468"/>
      <c r="T40" s="468"/>
      <c r="U40" s="468"/>
      <c r="V40" s="468"/>
      <c r="W40" s="468"/>
      <c r="X40" s="468"/>
      <c r="Y40" s="468"/>
      <c r="Z40" s="468"/>
      <c r="AA40" s="468"/>
      <c r="AB40" s="468"/>
      <c r="AC40" s="468"/>
      <c r="AD40" s="468"/>
      <c r="AE40" s="468"/>
      <c r="AF40" s="468"/>
      <c r="AG40" s="468"/>
      <c r="AH40" s="468"/>
      <c r="AI40" s="468"/>
      <c r="AJ40" s="468"/>
      <c r="AK40" s="468"/>
      <c r="AL40" s="468"/>
      <c r="AM40" s="468"/>
      <c r="AN40" s="468"/>
      <c r="AO40" s="468"/>
      <c r="AP40" s="468"/>
      <c r="AQ40" s="469" t="e">
        <f>Resultado!Y18</f>
        <v>#NUM!</v>
      </c>
      <c r="AR40" s="469"/>
      <c r="AS40" s="469"/>
      <c r="AT40" s="469"/>
      <c r="AU40" s="469"/>
      <c r="AV40" s="469"/>
      <c r="AW40" s="469"/>
      <c r="AX40" s="469"/>
      <c r="AY40" s="469"/>
      <c r="AZ40" s="469"/>
      <c r="BA40" s="469"/>
      <c r="BB40" s="469"/>
      <c r="BC40" s="469"/>
      <c r="BD40" s="469"/>
      <c r="BE40" s="469"/>
      <c r="BF40" s="469"/>
      <c r="BG40" s="469"/>
      <c r="BH40" s="470" t="e">
        <f>AQ40/AQ27</f>
        <v>#NUM!</v>
      </c>
      <c r="BI40" s="470"/>
      <c r="BJ40" s="470"/>
      <c r="BK40" s="470"/>
      <c r="BL40" s="470"/>
      <c r="BM40" s="470"/>
      <c r="BN40" s="470"/>
      <c r="BO40" s="470"/>
      <c r="BP40" s="471"/>
    </row>
    <row r="41" spans="2:68" ht="11.25" customHeight="1">
      <c r="B41" s="467"/>
      <c r="C41" s="468"/>
      <c r="D41" s="468"/>
      <c r="E41" s="468"/>
      <c r="F41" s="468"/>
      <c r="G41" s="468"/>
      <c r="H41" s="468"/>
      <c r="I41" s="468"/>
      <c r="J41" s="468"/>
      <c r="K41" s="468"/>
      <c r="L41" s="468"/>
      <c r="M41" s="468"/>
      <c r="N41" s="468"/>
      <c r="O41" s="468"/>
      <c r="P41" s="468"/>
      <c r="Q41" s="468"/>
      <c r="R41" s="468"/>
      <c r="S41" s="468"/>
      <c r="T41" s="468"/>
      <c r="U41" s="468"/>
      <c r="V41" s="468"/>
      <c r="W41" s="468"/>
      <c r="X41" s="468"/>
      <c r="Y41" s="468"/>
      <c r="Z41" s="468"/>
      <c r="AA41" s="468"/>
      <c r="AB41" s="468"/>
      <c r="AC41" s="468"/>
      <c r="AD41" s="468"/>
      <c r="AE41" s="468"/>
      <c r="AF41" s="468"/>
      <c r="AG41" s="468"/>
      <c r="AH41" s="468"/>
      <c r="AI41" s="468"/>
      <c r="AJ41" s="468"/>
      <c r="AK41" s="468"/>
      <c r="AL41" s="468"/>
      <c r="AM41" s="468"/>
      <c r="AN41" s="468"/>
      <c r="AO41" s="468"/>
      <c r="AP41" s="468"/>
      <c r="AQ41" s="469"/>
      <c r="AR41" s="469"/>
      <c r="AS41" s="469"/>
      <c r="AT41" s="469"/>
      <c r="AU41" s="469"/>
      <c r="AV41" s="469"/>
      <c r="AW41" s="469"/>
      <c r="AX41" s="469"/>
      <c r="AY41" s="469"/>
      <c r="AZ41" s="469"/>
      <c r="BA41" s="469"/>
      <c r="BB41" s="469"/>
      <c r="BC41" s="469"/>
      <c r="BD41" s="469"/>
      <c r="BE41" s="469"/>
      <c r="BF41" s="469"/>
      <c r="BG41" s="469"/>
      <c r="BH41" s="470"/>
      <c r="BI41" s="470"/>
      <c r="BJ41" s="470"/>
      <c r="BK41" s="470"/>
      <c r="BL41" s="470"/>
      <c r="BM41" s="470"/>
      <c r="BN41" s="470"/>
      <c r="BO41" s="470"/>
      <c r="BP41" s="471"/>
    </row>
    <row r="42" spans="2:68" ht="3.75" customHeight="1">
      <c r="B42" s="80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83"/>
    </row>
    <row r="43" spans="2:68" ht="12.75" customHeight="1">
      <c r="B43" s="472" t="s">
        <v>100</v>
      </c>
      <c r="C43" s="473"/>
      <c r="D43" s="473"/>
      <c r="E43" s="473"/>
      <c r="F43" s="473"/>
      <c r="G43" s="473"/>
      <c r="H43" s="473"/>
      <c r="I43" s="473"/>
      <c r="J43" s="473"/>
      <c r="K43" s="473"/>
      <c r="L43" s="473"/>
      <c r="M43" s="473"/>
      <c r="N43" s="473"/>
      <c r="O43" s="473"/>
      <c r="P43" s="473"/>
      <c r="Q43" s="473"/>
      <c r="R43" s="473"/>
      <c r="S43" s="473"/>
      <c r="T43" s="473"/>
      <c r="U43" s="473"/>
      <c r="V43" s="473"/>
      <c r="W43" s="473"/>
      <c r="X43" s="473"/>
      <c r="Y43" s="473"/>
      <c r="Z43" s="473"/>
      <c r="AA43" s="473"/>
      <c r="AB43" s="473"/>
      <c r="AC43" s="473"/>
      <c r="AD43" s="473"/>
      <c r="AE43" s="473"/>
      <c r="AF43" s="473"/>
      <c r="AG43" s="473"/>
      <c r="AH43" s="473"/>
      <c r="AI43" s="473"/>
      <c r="AJ43" s="473"/>
      <c r="AK43" s="473"/>
      <c r="AL43" s="473"/>
      <c r="AM43" s="473"/>
      <c r="AN43" s="473"/>
      <c r="AO43" s="473"/>
      <c r="AP43" s="473"/>
      <c r="AQ43" s="476" t="e">
        <f>$AQ$24-$AQ$33-$AQ$36-AQ40</f>
        <v>#NUM!</v>
      </c>
      <c r="AR43" s="476"/>
      <c r="AS43" s="476"/>
      <c r="AT43" s="476"/>
      <c r="AU43" s="476"/>
      <c r="AV43" s="476"/>
      <c r="AW43" s="476"/>
      <c r="AX43" s="476"/>
      <c r="AY43" s="476"/>
      <c r="AZ43" s="476"/>
      <c r="BA43" s="476"/>
      <c r="BB43" s="476"/>
      <c r="BC43" s="476"/>
      <c r="BD43" s="476"/>
      <c r="BE43" s="476"/>
      <c r="BF43" s="476"/>
      <c r="BG43" s="476"/>
      <c r="BH43" s="478" t="e">
        <f>AQ43/AQ24</f>
        <v>#NUM!</v>
      </c>
      <c r="BI43" s="478"/>
      <c r="BJ43" s="478"/>
      <c r="BK43" s="478"/>
      <c r="BL43" s="478"/>
      <c r="BM43" s="478"/>
      <c r="BN43" s="478"/>
      <c r="BO43" s="478"/>
      <c r="BP43" s="479"/>
    </row>
    <row r="44" spans="2:68" ht="12.75" customHeight="1">
      <c r="B44" s="472"/>
      <c r="C44" s="473"/>
      <c r="D44" s="473"/>
      <c r="E44" s="473"/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  <c r="S44" s="473"/>
      <c r="T44" s="473"/>
      <c r="U44" s="473"/>
      <c r="V44" s="473"/>
      <c r="W44" s="473"/>
      <c r="X44" s="473"/>
      <c r="Y44" s="473"/>
      <c r="Z44" s="473"/>
      <c r="AA44" s="473"/>
      <c r="AB44" s="473"/>
      <c r="AC44" s="473"/>
      <c r="AD44" s="473"/>
      <c r="AE44" s="473"/>
      <c r="AF44" s="473"/>
      <c r="AG44" s="473"/>
      <c r="AH44" s="473"/>
      <c r="AI44" s="473"/>
      <c r="AJ44" s="473"/>
      <c r="AK44" s="473"/>
      <c r="AL44" s="473"/>
      <c r="AM44" s="473"/>
      <c r="AN44" s="473"/>
      <c r="AO44" s="473"/>
      <c r="AP44" s="473"/>
      <c r="AQ44" s="476"/>
      <c r="AR44" s="476"/>
      <c r="AS44" s="476"/>
      <c r="AT44" s="476"/>
      <c r="AU44" s="476"/>
      <c r="AV44" s="476"/>
      <c r="AW44" s="476"/>
      <c r="AX44" s="476"/>
      <c r="AY44" s="476"/>
      <c r="AZ44" s="476"/>
      <c r="BA44" s="476"/>
      <c r="BB44" s="476"/>
      <c r="BC44" s="476"/>
      <c r="BD44" s="476"/>
      <c r="BE44" s="476"/>
      <c r="BF44" s="476"/>
      <c r="BG44" s="476"/>
      <c r="BH44" s="478"/>
      <c r="BI44" s="478"/>
      <c r="BJ44" s="478"/>
      <c r="BK44" s="478"/>
      <c r="BL44" s="478"/>
      <c r="BM44" s="478"/>
      <c r="BN44" s="478"/>
      <c r="BO44" s="478"/>
      <c r="BP44" s="479"/>
    </row>
    <row r="45" spans="2:68" ht="2.25" customHeight="1">
      <c r="B45" s="497"/>
      <c r="C45" s="498"/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8"/>
      <c r="P45" s="498"/>
      <c r="Q45" s="498"/>
      <c r="R45" s="498"/>
      <c r="S45" s="498"/>
      <c r="T45" s="498"/>
      <c r="U45" s="498"/>
      <c r="V45" s="498"/>
      <c r="W45" s="498"/>
      <c r="X45" s="498"/>
      <c r="Y45" s="498"/>
      <c r="Z45" s="498"/>
      <c r="AA45" s="498"/>
      <c r="AB45" s="498"/>
      <c r="AC45" s="498"/>
      <c r="AD45" s="498"/>
      <c r="AE45" s="498"/>
      <c r="AF45" s="498"/>
      <c r="AG45" s="498"/>
      <c r="AH45" s="498"/>
      <c r="AI45" s="498"/>
      <c r="AJ45" s="498"/>
      <c r="AK45" s="498"/>
      <c r="AL45" s="498"/>
      <c r="AM45" s="498"/>
      <c r="AN45" s="498"/>
      <c r="AO45" s="498"/>
      <c r="AP45" s="498"/>
      <c r="AQ45" s="498"/>
      <c r="AR45" s="498"/>
      <c r="AS45" s="498"/>
      <c r="AT45" s="498"/>
      <c r="AU45" s="498"/>
      <c r="AV45" s="498"/>
      <c r="AW45" s="498"/>
      <c r="AX45" s="498"/>
      <c r="AY45" s="498"/>
      <c r="AZ45" s="498"/>
      <c r="BA45" s="498"/>
      <c r="BB45" s="498"/>
      <c r="BC45" s="498"/>
      <c r="BD45" s="498"/>
      <c r="BE45" s="498"/>
      <c r="BF45" s="498"/>
      <c r="BG45" s="498"/>
      <c r="BH45" s="498"/>
      <c r="BI45" s="498"/>
      <c r="BJ45" s="498"/>
      <c r="BK45" s="498"/>
      <c r="BL45" s="498"/>
      <c r="BM45" s="498"/>
      <c r="BN45" s="498"/>
      <c r="BO45" s="498"/>
      <c r="BP45" s="499"/>
    </row>
    <row r="46" spans="2:68" ht="31.5" customHeight="1">
      <c r="B46" s="497"/>
      <c r="C46" s="498"/>
      <c r="D46" s="498"/>
      <c r="E46" s="498"/>
      <c r="F46" s="498"/>
      <c r="G46" s="498"/>
      <c r="H46" s="498"/>
      <c r="I46" s="498"/>
      <c r="J46" s="498"/>
      <c r="K46" s="498"/>
      <c r="L46" s="498"/>
      <c r="M46" s="498"/>
      <c r="N46" s="498"/>
      <c r="O46" s="498"/>
      <c r="P46" s="498"/>
      <c r="Q46" s="498"/>
      <c r="R46" s="498"/>
      <c r="S46" s="498"/>
      <c r="T46" s="498"/>
      <c r="U46" s="498"/>
      <c r="V46" s="498"/>
      <c r="W46" s="498"/>
      <c r="X46" s="498"/>
      <c r="Y46" s="498"/>
      <c r="Z46" s="498"/>
      <c r="AA46" s="498"/>
      <c r="AB46" s="498"/>
      <c r="AC46" s="498"/>
      <c r="AD46" s="498"/>
      <c r="AE46" s="498"/>
      <c r="AF46" s="498"/>
      <c r="AG46" s="498"/>
      <c r="AH46" s="498"/>
      <c r="AI46" s="498"/>
      <c r="AJ46" s="498"/>
      <c r="AK46" s="498"/>
      <c r="AL46" s="498"/>
      <c r="AM46" s="498"/>
      <c r="AN46" s="498"/>
      <c r="AO46" s="498"/>
      <c r="AP46" s="498"/>
      <c r="AQ46" s="498"/>
      <c r="AR46" s="498"/>
      <c r="AS46" s="498"/>
      <c r="AT46" s="498"/>
      <c r="AU46" s="498"/>
      <c r="AV46" s="498"/>
      <c r="AW46" s="498"/>
      <c r="AX46" s="498"/>
      <c r="AY46" s="498"/>
      <c r="AZ46" s="498"/>
      <c r="BA46" s="498"/>
      <c r="BB46" s="498"/>
      <c r="BC46" s="498"/>
      <c r="BD46" s="498"/>
      <c r="BE46" s="498"/>
      <c r="BF46" s="498"/>
      <c r="BG46" s="498"/>
      <c r="BH46" s="498"/>
      <c r="BI46" s="498"/>
      <c r="BJ46" s="498"/>
      <c r="BK46" s="498"/>
      <c r="BL46" s="498"/>
      <c r="BM46" s="498"/>
      <c r="BN46" s="498"/>
      <c r="BO46" s="498"/>
      <c r="BP46" s="499"/>
    </row>
    <row r="47" spans="2:68" ht="3.75" customHeight="1">
      <c r="B47" s="497"/>
      <c r="C47" s="498"/>
      <c r="D47" s="498"/>
      <c r="E47" s="498"/>
      <c r="F47" s="498"/>
      <c r="G47" s="498"/>
      <c r="H47" s="498"/>
      <c r="I47" s="498"/>
      <c r="J47" s="498"/>
      <c r="K47" s="498"/>
      <c r="L47" s="498"/>
      <c r="M47" s="498"/>
      <c r="N47" s="498"/>
      <c r="O47" s="498"/>
      <c r="P47" s="498"/>
      <c r="Q47" s="498"/>
      <c r="R47" s="498"/>
      <c r="S47" s="498"/>
      <c r="T47" s="498"/>
      <c r="U47" s="498"/>
      <c r="V47" s="498"/>
      <c r="W47" s="498"/>
      <c r="X47" s="498"/>
      <c r="Y47" s="498"/>
      <c r="Z47" s="498"/>
      <c r="AA47" s="498"/>
      <c r="AB47" s="498"/>
      <c r="AC47" s="498"/>
      <c r="AD47" s="498"/>
      <c r="AE47" s="498"/>
      <c r="AF47" s="498"/>
      <c r="AG47" s="498"/>
      <c r="AH47" s="498"/>
      <c r="AI47" s="498"/>
      <c r="AJ47" s="498"/>
      <c r="AK47" s="498"/>
      <c r="AL47" s="498"/>
      <c r="AM47" s="498"/>
      <c r="AN47" s="498"/>
      <c r="AO47" s="498"/>
      <c r="AP47" s="498"/>
      <c r="AQ47" s="498"/>
      <c r="AR47" s="498"/>
      <c r="AS47" s="498"/>
      <c r="AT47" s="498"/>
      <c r="AU47" s="498"/>
      <c r="AV47" s="498"/>
      <c r="AW47" s="498"/>
      <c r="AX47" s="498"/>
      <c r="AY47" s="498"/>
      <c r="AZ47" s="498"/>
      <c r="BA47" s="498"/>
      <c r="BB47" s="498"/>
      <c r="BC47" s="498"/>
      <c r="BD47" s="498"/>
      <c r="BE47" s="498"/>
      <c r="BF47" s="498"/>
      <c r="BG47" s="498"/>
      <c r="BH47" s="498"/>
      <c r="BI47" s="498"/>
      <c r="BJ47" s="498"/>
      <c r="BK47" s="498"/>
      <c r="BL47" s="498"/>
      <c r="BM47" s="498"/>
      <c r="BN47" s="498"/>
      <c r="BO47" s="498"/>
      <c r="BP47" s="499"/>
    </row>
    <row r="48" spans="2:68" ht="11.25" customHeight="1">
      <c r="B48" s="467" t="s">
        <v>99</v>
      </c>
      <c r="C48" s="468"/>
      <c r="D48" s="468"/>
      <c r="E48" s="468"/>
      <c r="F48" s="468"/>
      <c r="G48" s="468"/>
      <c r="H48" s="468"/>
      <c r="I48" s="468"/>
      <c r="J48" s="468"/>
      <c r="K48" s="468"/>
      <c r="L48" s="468"/>
      <c r="M48" s="468"/>
      <c r="N48" s="468"/>
      <c r="O48" s="468"/>
      <c r="P48" s="468"/>
      <c r="Q48" s="468"/>
      <c r="R48" s="468"/>
      <c r="S48" s="468"/>
      <c r="T48" s="468"/>
      <c r="U48" s="468"/>
      <c r="V48" s="468"/>
      <c r="W48" s="468"/>
      <c r="X48" s="468"/>
      <c r="Y48" s="468"/>
      <c r="Z48" s="468"/>
      <c r="AA48" s="468"/>
      <c r="AB48" s="468"/>
      <c r="AC48" s="468"/>
      <c r="AD48" s="468"/>
      <c r="AE48" s="468"/>
      <c r="AF48" s="468"/>
      <c r="AG48" s="468"/>
      <c r="AH48" s="468"/>
      <c r="AI48" s="468"/>
      <c r="AJ48" s="468"/>
      <c r="AK48" s="468"/>
      <c r="AL48" s="468"/>
      <c r="AM48" s="468"/>
      <c r="AN48" s="468"/>
      <c r="AO48" s="468"/>
      <c r="AP48" s="468"/>
      <c r="AQ48" s="469">
        <f>Resultado!BG18</f>
        <v>0</v>
      </c>
      <c r="AR48" s="469"/>
      <c r="AS48" s="469"/>
      <c r="AT48" s="469"/>
      <c r="AU48" s="469"/>
      <c r="AV48" s="469"/>
      <c r="AW48" s="469"/>
      <c r="AX48" s="469"/>
      <c r="AY48" s="469"/>
      <c r="AZ48" s="469"/>
      <c r="BA48" s="469"/>
      <c r="BB48" s="469"/>
      <c r="BC48" s="469"/>
      <c r="BD48" s="469"/>
      <c r="BE48" s="469"/>
      <c r="BF48" s="469"/>
      <c r="BG48" s="469"/>
      <c r="BH48" s="470" t="e">
        <f>AQ48/$AQ$27</f>
        <v>#DIV/0!</v>
      </c>
      <c r="BI48" s="470"/>
      <c r="BJ48" s="470"/>
      <c r="BK48" s="470"/>
      <c r="BL48" s="470"/>
      <c r="BM48" s="470"/>
      <c r="BN48" s="470"/>
      <c r="BO48" s="470"/>
      <c r="BP48" s="471"/>
    </row>
    <row r="49" spans="2:68" ht="11.25" customHeight="1">
      <c r="B49" s="467"/>
      <c r="C49" s="468"/>
      <c r="D49" s="468"/>
      <c r="E49" s="468"/>
      <c r="F49" s="468"/>
      <c r="G49" s="468"/>
      <c r="H49" s="468"/>
      <c r="I49" s="468"/>
      <c r="J49" s="468"/>
      <c r="K49" s="468"/>
      <c r="L49" s="468"/>
      <c r="M49" s="468"/>
      <c r="N49" s="468"/>
      <c r="O49" s="468"/>
      <c r="P49" s="468"/>
      <c r="Q49" s="468"/>
      <c r="R49" s="468"/>
      <c r="S49" s="468"/>
      <c r="T49" s="468"/>
      <c r="U49" s="468"/>
      <c r="V49" s="468"/>
      <c r="W49" s="468"/>
      <c r="X49" s="468"/>
      <c r="Y49" s="468"/>
      <c r="Z49" s="468"/>
      <c r="AA49" s="468"/>
      <c r="AB49" s="468"/>
      <c r="AC49" s="468"/>
      <c r="AD49" s="468"/>
      <c r="AE49" s="468"/>
      <c r="AF49" s="468"/>
      <c r="AG49" s="468"/>
      <c r="AH49" s="468"/>
      <c r="AI49" s="468"/>
      <c r="AJ49" s="468"/>
      <c r="AK49" s="468"/>
      <c r="AL49" s="468"/>
      <c r="AM49" s="468"/>
      <c r="AN49" s="468"/>
      <c r="AO49" s="468"/>
      <c r="AP49" s="468"/>
      <c r="AQ49" s="469"/>
      <c r="AR49" s="469"/>
      <c r="AS49" s="469"/>
      <c r="AT49" s="469"/>
      <c r="AU49" s="469"/>
      <c r="AV49" s="469"/>
      <c r="AW49" s="469"/>
      <c r="AX49" s="469"/>
      <c r="AY49" s="469"/>
      <c r="AZ49" s="469"/>
      <c r="BA49" s="469"/>
      <c r="BB49" s="469"/>
      <c r="BC49" s="469"/>
      <c r="BD49" s="469"/>
      <c r="BE49" s="469"/>
      <c r="BF49" s="469"/>
      <c r="BG49" s="469"/>
      <c r="BH49" s="470"/>
      <c r="BI49" s="470"/>
      <c r="BJ49" s="470"/>
      <c r="BK49" s="470"/>
      <c r="BL49" s="470"/>
      <c r="BM49" s="470"/>
      <c r="BN49" s="470"/>
      <c r="BO49" s="470"/>
      <c r="BP49" s="471"/>
    </row>
    <row r="50" spans="2:68" ht="3.75" customHeight="1">
      <c r="B50" s="80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83"/>
    </row>
    <row r="51" spans="2:68" ht="12.75" customHeight="1">
      <c r="B51" s="472" t="s">
        <v>101</v>
      </c>
      <c r="C51" s="473"/>
      <c r="D51" s="473"/>
      <c r="E51" s="473"/>
      <c r="F51" s="473"/>
      <c r="G51" s="473"/>
      <c r="H51" s="473"/>
      <c r="I51" s="473"/>
      <c r="J51" s="473"/>
      <c r="K51" s="473"/>
      <c r="L51" s="473"/>
      <c r="M51" s="473"/>
      <c r="N51" s="473"/>
      <c r="O51" s="473"/>
      <c r="P51" s="473"/>
      <c r="Q51" s="473"/>
      <c r="R51" s="473"/>
      <c r="S51" s="473"/>
      <c r="T51" s="473"/>
      <c r="U51" s="473"/>
      <c r="V51" s="473"/>
      <c r="W51" s="473"/>
      <c r="X51" s="473"/>
      <c r="Y51" s="473"/>
      <c r="Z51" s="473"/>
      <c r="AA51" s="473"/>
      <c r="AB51" s="473"/>
      <c r="AC51" s="473"/>
      <c r="AD51" s="473"/>
      <c r="AE51" s="473"/>
      <c r="AF51" s="473"/>
      <c r="AG51" s="473"/>
      <c r="AH51" s="473"/>
      <c r="AI51" s="473"/>
      <c r="AJ51" s="473"/>
      <c r="AK51" s="473"/>
      <c r="AL51" s="473"/>
      <c r="AM51" s="473"/>
      <c r="AN51" s="473"/>
      <c r="AO51" s="473"/>
      <c r="AP51" s="473"/>
      <c r="AQ51" s="476">
        <f>$AQ$24-$AQ$33-$AQ$36-AQ48</f>
        <v>0</v>
      </c>
      <c r="AR51" s="476"/>
      <c r="AS51" s="476"/>
      <c r="AT51" s="476"/>
      <c r="AU51" s="476"/>
      <c r="AV51" s="476"/>
      <c r="AW51" s="476"/>
      <c r="AX51" s="476"/>
      <c r="AY51" s="476"/>
      <c r="AZ51" s="476"/>
      <c r="BA51" s="476"/>
      <c r="BB51" s="476"/>
      <c r="BC51" s="476"/>
      <c r="BD51" s="476"/>
      <c r="BE51" s="476"/>
      <c r="BF51" s="476"/>
      <c r="BG51" s="476"/>
      <c r="BH51" s="478" t="e">
        <f>AQ51/$AQ$24</f>
        <v>#DIV/0!</v>
      </c>
      <c r="BI51" s="478"/>
      <c r="BJ51" s="478"/>
      <c r="BK51" s="478"/>
      <c r="BL51" s="478"/>
      <c r="BM51" s="478"/>
      <c r="BN51" s="478"/>
      <c r="BO51" s="478"/>
      <c r="BP51" s="479"/>
    </row>
    <row r="52" spans="2:68" ht="12.75" customHeight="1" thickBot="1">
      <c r="B52" s="474"/>
      <c r="C52" s="475"/>
      <c r="D52" s="475"/>
      <c r="E52" s="475"/>
      <c r="F52" s="475"/>
      <c r="G52" s="475"/>
      <c r="H52" s="475"/>
      <c r="I52" s="475"/>
      <c r="J52" s="475"/>
      <c r="K52" s="475"/>
      <c r="L52" s="475"/>
      <c r="M52" s="475"/>
      <c r="N52" s="475"/>
      <c r="O52" s="475"/>
      <c r="P52" s="475"/>
      <c r="Q52" s="475"/>
      <c r="R52" s="475"/>
      <c r="S52" s="475"/>
      <c r="T52" s="475"/>
      <c r="U52" s="475"/>
      <c r="V52" s="475"/>
      <c r="W52" s="475"/>
      <c r="X52" s="475"/>
      <c r="Y52" s="475"/>
      <c r="Z52" s="475"/>
      <c r="AA52" s="475"/>
      <c r="AB52" s="475"/>
      <c r="AC52" s="475"/>
      <c r="AD52" s="475"/>
      <c r="AE52" s="475"/>
      <c r="AF52" s="475"/>
      <c r="AG52" s="475"/>
      <c r="AH52" s="475"/>
      <c r="AI52" s="475"/>
      <c r="AJ52" s="475"/>
      <c r="AK52" s="475"/>
      <c r="AL52" s="475"/>
      <c r="AM52" s="475"/>
      <c r="AN52" s="475"/>
      <c r="AO52" s="475"/>
      <c r="AP52" s="475"/>
      <c r="AQ52" s="477"/>
      <c r="AR52" s="477"/>
      <c r="AS52" s="477"/>
      <c r="AT52" s="477"/>
      <c r="AU52" s="477"/>
      <c r="AV52" s="477"/>
      <c r="AW52" s="477"/>
      <c r="AX52" s="477"/>
      <c r="AY52" s="477"/>
      <c r="AZ52" s="477"/>
      <c r="BA52" s="477"/>
      <c r="BB52" s="477"/>
      <c r="BC52" s="477"/>
      <c r="BD52" s="477"/>
      <c r="BE52" s="477"/>
      <c r="BF52" s="477"/>
      <c r="BG52" s="477"/>
      <c r="BH52" s="480"/>
      <c r="BI52" s="480"/>
      <c r="BJ52" s="480"/>
      <c r="BK52" s="480"/>
      <c r="BL52" s="480"/>
      <c r="BM52" s="480"/>
      <c r="BN52" s="480"/>
      <c r="BO52" s="480"/>
      <c r="BP52" s="481"/>
    </row>
    <row r="53" ht="2.25" customHeight="1"/>
    <row r="54" ht="18.75" customHeight="1" thickBot="1"/>
    <row r="55" spans="2:68" ht="19.5" customHeight="1">
      <c r="B55" s="464" t="s">
        <v>88</v>
      </c>
      <c r="C55" s="465"/>
      <c r="D55" s="465"/>
      <c r="E55" s="465"/>
      <c r="F55" s="465"/>
      <c r="G55" s="465"/>
      <c r="H55" s="465"/>
      <c r="I55" s="465"/>
      <c r="J55" s="465"/>
      <c r="K55" s="465"/>
      <c r="L55" s="465"/>
      <c r="M55" s="465"/>
      <c r="N55" s="465"/>
      <c r="O55" s="465"/>
      <c r="P55" s="465"/>
      <c r="Q55" s="465"/>
      <c r="R55" s="465"/>
      <c r="S55" s="465"/>
      <c r="T55" s="465"/>
      <c r="U55" s="465"/>
      <c r="V55" s="465"/>
      <c r="W55" s="465"/>
      <c r="X55" s="465"/>
      <c r="Y55" s="465"/>
      <c r="Z55" s="465"/>
      <c r="AA55" s="465"/>
      <c r="AB55" s="465"/>
      <c r="AC55" s="465"/>
      <c r="AD55" s="465"/>
      <c r="AE55" s="465"/>
      <c r="AF55" s="465"/>
      <c r="AG55" s="465"/>
      <c r="AH55" s="465"/>
      <c r="AI55" s="465"/>
      <c r="AJ55" s="465"/>
      <c r="AK55" s="465"/>
      <c r="AL55" s="465"/>
      <c r="AM55" s="465"/>
      <c r="AN55" s="465"/>
      <c r="AO55" s="465"/>
      <c r="AP55" s="465"/>
      <c r="AQ55" s="465"/>
      <c r="AR55" s="465"/>
      <c r="AS55" s="465"/>
      <c r="AT55" s="465"/>
      <c r="AU55" s="465"/>
      <c r="AV55" s="465"/>
      <c r="AW55" s="465"/>
      <c r="AX55" s="465"/>
      <c r="AY55" s="465"/>
      <c r="AZ55" s="465"/>
      <c r="BA55" s="465"/>
      <c r="BB55" s="465"/>
      <c r="BC55" s="465"/>
      <c r="BD55" s="465"/>
      <c r="BE55" s="465"/>
      <c r="BF55" s="465"/>
      <c r="BG55" s="465"/>
      <c r="BH55" s="465"/>
      <c r="BI55" s="465"/>
      <c r="BJ55" s="465"/>
      <c r="BK55" s="465"/>
      <c r="BL55" s="465"/>
      <c r="BM55" s="465"/>
      <c r="BN55" s="465"/>
      <c r="BO55" s="465"/>
      <c r="BP55" s="466"/>
    </row>
    <row r="56" spans="2:68" ht="15" customHeight="1">
      <c r="B56" s="516" t="s">
        <v>0</v>
      </c>
      <c r="C56" s="494"/>
      <c r="D56" s="494"/>
      <c r="E56" s="494"/>
      <c r="F56" s="494"/>
      <c r="G56" s="503" t="s">
        <v>17</v>
      </c>
      <c r="H56" s="504"/>
      <c r="I56" s="504"/>
      <c r="J56" s="504"/>
      <c r="K56" s="504"/>
      <c r="L56" s="504"/>
      <c r="M56" s="504"/>
      <c r="N56" s="504"/>
      <c r="O56" s="504"/>
      <c r="P56" s="504"/>
      <c r="Q56" s="504"/>
      <c r="R56" s="504"/>
      <c r="S56" s="504"/>
      <c r="T56" s="504"/>
      <c r="U56" s="504"/>
      <c r="V56" s="504"/>
      <c r="W56" s="504"/>
      <c r="X56" s="504"/>
      <c r="Y56" s="504"/>
      <c r="Z56" s="504"/>
      <c r="AA56" s="504"/>
      <c r="AB56" s="504"/>
      <c r="AC56" s="504"/>
      <c r="AD56" s="504"/>
      <c r="AE56" s="504"/>
      <c r="AF56" s="504"/>
      <c r="AG56" s="504"/>
      <c r="AH56" s="504"/>
      <c r="AI56" s="504"/>
      <c r="AJ56" s="504"/>
      <c r="AK56" s="504"/>
      <c r="AL56" s="504"/>
      <c r="AM56" s="504"/>
      <c r="AN56" s="504"/>
      <c r="AO56" s="504"/>
      <c r="AP56" s="504"/>
      <c r="AQ56" s="504"/>
      <c r="AR56" s="504"/>
      <c r="AS56" s="504"/>
      <c r="AT56" s="518"/>
      <c r="AU56" s="503" t="s">
        <v>64</v>
      </c>
      <c r="AV56" s="504"/>
      <c r="AW56" s="504"/>
      <c r="AX56" s="504"/>
      <c r="AY56" s="504"/>
      <c r="AZ56" s="504"/>
      <c r="BA56" s="504"/>
      <c r="BB56" s="504"/>
      <c r="BC56" s="504"/>
      <c r="BD56" s="504"/>
      <c r="BE56" s="504"/>
      <c r="BF56" s="504"/>
      <c r="BG56" s="504"/>
      <c r="BH56" s="504"/>
      <c r="BI56" s="504"/>
      <c r="BJ56" s="504"/>
      <c r="BK56" s="504"/>
      <c r="BL56" s="504"/>
      <c r="BM56" s="504"/>
      <c r="BN56" s="504"/>
      <c r="BO56" s="504"/>
      <c r="BP56" s="505"/>
    </row>
    <row r="57" spans="2:68" ht="16.5" customHeight="1">
      <c r="B57" s="407" t="str">
        <f>1ºPasso!X93</f>
        <v>N/A</v>
      </c>
      <c r="C57" s="408"/>
      <c r="D57" s="408"/>
      <c r="E57" s="408"/>
      <c r="F57" s="408"/>
      <c r="G57" s="520" t="s">
        <v>38</v>
      </c>
      <c r="H57" s="520"/>
      <c r="I57" s="520"/>
      <c r="J57" s="520"/>
      <c r="K57" s="520"/>
      <c r="L57" s="520"/>
      <c r="M57" s="520"/>
      <c r="N57" s="520"/>
      <c r="O57" s="520"/>
      <c r="P57" s="520"/>
      <c r="Q57" s="520"/>
      <c r="R57" s="520"/>
      <c r="S57" s="520"/>
      <c r="T57" s="520"/>
      <c r="U57" s="520"/>
      <c r="V57" s="520"/>
      <c r="W57" s="520"/>
      <c r="X57" s="520"/>
      <c r="Y57" s="520"/>
      <c r="Z57" s="520"/>
      <c r="AA57" s="520"/>
      <c r="AB57" s="520"/>
      <c r="AC57" s="520"/>
      <c r="AD57" s="520"/>
      <c r="AE57" s="520"/>
      <c r="AF57" s="520"/>
      <c r="AG57" s="520"/>
      <c r="AH57" s="520"/>
      <c r="AI57" s="520"/>
      <c r="AJ57" s="520"/>
      <c r="AK57" s="520"/>
      <c r="AL57" s="520"/>
      <c r="AM57" s="520"/>
      <c r="AN57" s="520"/>
      <c r="AO57" s="520"/>
      <c r="AP57" s="520"/>
      <c r="AQ57" s="520"/>
      <c r="AR57" s="520"/>
      <c r="AS57" s="520"/>
      <c r="AT57" s="520"/>
      <c r="AU57" s="510" t="str">
        <f>1ºPasso!BQ93</f>
        <v> </v>
      </c>
      <c r="AV57" s="511"/>
      <c r="AW57" s="511"/>
      <c r="AX57" s="511"/>
      <c r="AY57" s="511"/>
      <c r="AZ57" s="511"/>
      <c r="BA57" s="511"/>
      <c r="BB57" s="511"/>
      <c r="BC57" s="511"/>
      <c r="BD57" s="511"/>
      <c r="BE57" s="511"/>
      <c r="BF57" s="511"/>
      <c r="BG57" s="511"/>
      <c r="BH57" s="511"/>
      <c r="BI57" s="511"/>
      <c r="BJ57" s="511"/>
      <c r="BK57" s="511"/>
      <c r="BL57" s="511"/>
      <c r="BM57" s="511"/>
      <c r="BN57" s="511"/>
      <c r="BO57" s="511"/>
      <c r="BP57" s="512"/>
    </row>
    <row r="58" spans="2:68" ht="16.5" customHeight="1">
      <c r="B58" s="407" t="str">
        <f>1ºPasso!X94</f>
        <v>N/A</v>
      </c>
      <c r="C58" s="408"/>
      <c r="D58" s="408"/>
      <c r="E58" s="408"/>
      <c r="F58" s="408"/>
      <c r="G58" s="520" t="s">
        <v>40</v>
      </c>
      <c r="H58" s="520"/>
      <c r="I58" s="520"/>
      <c r="J58" s="520"/>
      <c r="K58" s="520"/>
      <c r="L58" s="520"/>
      <c r="M58" s="520"/>
      <c r="N58" s="520"/>
      <c r="O58" s="520"/>
      <c r="P58" s="520"/>
      <c r="Q58" s="520"/>
      <c r="R58" s="520"/>
      <c r="S58" s="520"/>
      <c r="T58" s="520"/>
      <c r="U58" s="520"/>
      <c r="V58" s="520"/>
      <c r="W58" s="520"/>
      <c r="X58" s="520"/>
      <c r="Y58" s="520"/>
      <c r="Z58" s="520"/>
      <c r="AA58" s="520"/>
      <c r="AB58" s="520"/>
      <c r="AC58" s="520"/>
      <c r="AD58" s="520"/>
      <c r="AE58" s="520"/>
      <c r="AF58" s="520"/>
      <c r="AG58" s="520"/>
      <c r="AH58" s="520"/>
      <c r="AI58" s="520"/>
      <c r="AJ58" s="520"/>
      <c r="AK58" s="520"/>
      <c r="AL58" s="520"/>
      <c r="AM58" s="520"/>
      <c r="AN58" s="520"/>
      <c r="AO58" s="520"/>
      <c r="AP58" s="520"/>
      <c r="AQ58" s="520"/>
      <c r="AR58" s="520"/>
      <c r="AS58" s="520"/>
      <c r="AT58" s="520"/>
      <c r="AU58" s="510" t="str">
        <f>1ºPasso!BQ94</f>
        <v> </v>
      </c>
      <c r="AV58" s="511"/>
      <c r="AW58" s="511"/>
      <c r="AX58" s="511"/>
      <c r="AY58" s="511"/>
      <c r="AZ58" s="511"/>
      <c r="BA58" s="511"/>
      <c r="BB58" s="511"/>
      <c r="BC58" s="511"/>
      <c r="BD58" s="511"/>
      <c r="BE58" s="511"/>
      <c r="BF58" s="511"/>
      <c r="BG58" s="511"/>
      <c r="BH58" s="511"/>
      <c r="BI58" s="511"/>
      <c r="BJ58" s="511"/>
      <c r="BK58" s="511"/>
      <c r="BL58" s="511"/>
      <c r="BM58" s="511"/>
      <c r="BN58" s="511"/>
      <c r="BO58" s="511"/>
      <c r="BP58" s="512"/>
    </row>
    <row r="59" spans="2:68" ht="16.5" customHeight="1">
      <c r="B59" s="407" t="str">
        <f>1ºPasso!X95</f>
        <v>N/A</v>
      </c>
      <c r="C59" s="408"/>
      <c r="D59" s="408"/>
      <c r="E59" s="408"/>
      <c r="F59" s="408"/>
      <c r="G59" s="430" t="s">
        <v>79</v>
      </c>
      <c r="H59" s="430"/>
      <c r="I59" s="430"/>
      <c r="J59" s="430"/>
      <c r="K59" s="430"/>
      <c r="L59" s="430"/>
      <c r="M59" s="430"/>
      <c r="N59" s="430"/>
      <c r="O59" s="430"/>
      <c r="P59" s="430"/>
      <c r="Q59" s="430"/>
      <c r="R59" s="430"/>
      <c r="S59" s="430"/>
      <c r="T59" s="430"/>
      <c r="U59" s="430"/>
      <c r="V59" s="430"/>
      <c r="W59" s="430"/>
      <c r="X59" s="430"/>
      <c r="Y59" s="430"/>
      <c r="Z59" s="430"/>
      <c r="AA59" s="430"/>
      <c r="AB59" s="430"/>
      <c r="AC59" s="430"/>
      <c r="AD59" s="430"/>
      <c r="AE59" s="430"/>
      <c r="AF59" s="430"/>
      <c r="AG59" s="430"/>
      <c r="AH59" s="430"/>
      <c r="AI59" s="430"/>
      <c r="AJ59" s="430"/>
      <c r="AK59" s="430"/>
      <c r="AL59" s="430"/>
      <c r="AM59" s="430"/>
      <c r="AN59" s="430"/>
      <c r="AO59" s="430"/>
      <c r="AP59" s="430"/>
      <c r="AQ59" s="430"/>
      <c r="AR59" s="430"/>
      <c r="AS59" s="430"/>
      <c r="AT59" s="430"/>
      <c r="AU59" s="510" t="str">
        <f>1ºPasso!BQ95</f>
        <v> </v>
      </c>
      <c r="AV59" s="511"/>
      <c r="AW59" s="511"/>
      <c r="AX59" s="511"/>
      <c r="AY59" s="511"/>
      <c r="AZ59" s="511"/>
      <c r="BA59" s="511"/>
      <c r="BB59" s="511"/>
      <c r="BC59" s="511"/>
      <c r="BD59" s="511"/>
      <c r="BE59" s="511"/>
      <c r="BF59" s="511"/>
      <c r="BG59" s="511"/>
      <c r="BH59" s="511"/>
      <c r="BI59" s="511"/>
      <c r="BJ59" s="511"/>
      <c r="BK59" s="511"/>
      <c r="BL59" s="511"/>
      <c r="BM59" s="511"/>
      <c r="BN59" s="511"/>
      <c r="BO59" s="511"/>
      <c r="BP59" s="512"/>
    </row>
    <row r="60" spans="2:68" ht="16.5" customHeight="1">
      <c r="B60" s="407" t="str">
        <f>1ºPasso!X96</f>
        <v>N/A</v>
      </c>
      <c r="C60" s="408"/>
      <c r="D60" s="408"/>
      <c r="E60" s="408"/>
      <c r="F60" s="408"/>
      <c r="G60" s="520" t="s">
        <v>42</v>
      </c>
      <c r="H60" s="520"/>
      <c r="I60" s="520"/>
      <c r="J60" s="520"/>
      <c r="K60" s="520"/>
      <c r="L60" s="520"/>
      <c r="M60" s="520"/>
      <c r="N60" s="520"/>
      <c r="O60" s="520"/>
      <c r="P60" s="520"/>
      <c r="Q60" s="520"/>
      <c r="R60" s="520"/>
      <c r="S60" s="520"/>
      <c r="T60" s="520"/>
      <c r="U60" s="520"/>
      <c r="V60" s="520"/>
      <c r="W60" s="520"/>
      <c r="X60" s="520"/>
      <c r="Y60" s="520"/>
      <c r="Z60" s="520"/>
      <c r="AA60" s="520"/>
      <c r="AB60" s="520"/>
      <c r="AC60" s="520"/>
      <c r="AD60" s="520"/>
      <c r="AE60" s="520"/>
      <c r="AF60" s="520"/>
      <c r="AG60" s="520"/>
      <c r="AH60" s="520"/>
      <c r="AI60" s="520"/>
      <c r="AJ60" s="520"/>
      <c r="AK60" s="520"/>
      <c r="AL60" s="520"/>
      <c r="AM60" s="520"/>
      <c r="AN60" s="520"/>
      <c r="AO60" s="520"/>
      <c r="AP60" s="520"/>
      <c r="AQ60" s="520"/>
      <c r="AR60" s="520"/>
      <c r="AS60" s="520"/>
      <c r="AT60" s="520"/>
      <c r="AU60" s="510" t="str">
        <f>1ºPasso!BQ96</f>
        <v> </v>
      </c>
      <c r="AV60" s="511"/>
      <c r="AW60" s="511"/>
      <c r="AX60" s="511"/>
      <c r="AY60" s="511"/>
      <c r="AZ60" s="511"/>
      <c r="BA60" s="511"/>
      <c r="BB60" s="511"/>
      <c r="BC60" s="511"/>
      <c r="BD60" s="511"/>
      <c r="BE60" s="511"/>
      <c r="BF60" s="511"/>
      <c r="BG60" s="511"/>
      <c r="BH60" s="511"/>
      <c r="BI60" s="511"/>
      <c r="BJ60" s="511"/>
      <c r="BK60" s="511"/>
      <c r="BL60" s="511"/>
      <c r="BM60" s="511"/>
      <c r="BN60" s="511"/>
      <c r="BO60" s="511"/>
      <c r="BP60" s="512"/>
    </row>
    <row r="61" spans="2:68" ht="16.5" customHeight="1" thickBot="1">
      <c r="B61" s="432" t="str">
        <f>1ºPasso!X97</f>
        <v>N/A</v>
      </c>
      <c r="C61" s="433"/>
      <c r="D61" s="433"/>
      <c r="E61" s="433"/>
      <c r="F61" s="433"/>
      <c r="G61" s="521" t="s">
        <v>43</v>
      </c>
      <c r="H61" s="521"/>
      <c r="I61" s="521"/>
      <c r="J61" s="521"/>
      <c r="K61" s="521"/>
      <c r="L61" s="521"/>
      <c r="M61" s="521"/>
      <c r="N61" s="521"/>
      <c r="O61" s="521"/>
      <c r="P61" s="521"/>
      <c r="Q61" s="521"/>
      <c r="R61" s="521"/>
      <c r="S61" s="521"/>
      <c r="T61" s="521"/>
      <c r="U61" s="521"/>
      <c r="V61" s="521"/>
      <c r="W61" s="521"/>
      <c r="X61" s="521"/>
      <c r="Y61" s="521"/>
      <c r="Z61" s="521"/>
      <c r="AA61" s="521"/>
      <c r="AB61" s="521"/>
      <c r="AC61" s="521"/>
      <c r="AD61" s="521"/>
      <c r="AE61" s="521"/>
      <c r="AF61" s="521"/>
      <c r="AG61" s="521"/>
      <c r="AH61" s="521"/>
      <c r="AI61" s="521"/>
      <c r="AJ61" s="521"/>
      <c r="AK61" s="521"/>
      <c r="AL61" s="521"/>
      <c r="AM61" s="521"/>
      <c r="AN61" s="521"/>
      <c r="AO61" s="521"/>
      <c r="AP61" s="521"/>
      <c r="AQ61" s="521"/>
      <c r="AR61" s="521"/>
      <c r="AS61" s="521"/>
      <c r="AT61" s="521"/>
      <c r="AU61" s="513" t="str">
        <f>1ºPasso!BQ97</f>
        <v> </v>
      </c>
      <c r="AV61" s="514"/>
      <c r="AW61" s="514"/>
      <c r="AX61" s="514"/>
      <c r="AY61" s="514"/>
      <c r="AZ61" s="514"/>
      <c r="BA61" s="514"/>
      <c r="BB61" s="514"/>
      <c r="BC61" s="514"/>
      <c r="BD61" s="514"/>
      <c r="BE61" s="514"/>
      <c r="BF61" s="514"/>
      <c r="BG61" s="514"/>
      <c r="BH61" s="514"/>
      <c r="BI61" s="514"/>
      <c r="BJ61" s="514"/>
      <c r="BK61" s="514"/>
      <c r="BL61" s="514"/>
      <c r="BM61" s="514"/>
      <c r="BN61" s="514"/>
      <c r="BO61" s="514"/>
      <c r="BP61" s="515"/>
    </row>
    <row r="62" ht="3" customHeight="1" thickBot="1"/>
    <row r="63" spans="2:68" ht="19.5" customHeight="1">
      <c r="B63" s="464" t="s">
        <v>89</v>
      </c>
      <c r="C63" s="465"/>
      <c r="D63" s="465"/>
      <c r="E63" s="465"/>
      <c r="F63" s="465"/>
      <c r="G63" s="465"/>
      <c r="H63" s="465"/>
      <c r="I63" s="465"/>
      <c r="J63" s="465"/>
      <c r="K63" s="465"/>
      <c r="L63" s="465"/>
      <c r="M63" s="465"/>
      <c r="N63" s="465"/>
      <c r="O63" s="465"/>
      <c r="P63" s="465"/>
      <c r="Q63" s="465"/>
      <c r="R63" s="465"/>
      <c r="S63" s="465"/>
      <c r="T63" s="465"/>
      <c r="U63" s="465"/>
      <c r="V63" s="465"/>
      <c r="W63" s="465"/>
      <c r="X63" s="465"/>
      <c r="Y63" s="465"/>
      <c r="Z63" s="465"/>
      <c r="AA63" s="465"/>
      <c r="AB63" s="465"/>
      <c r="AC63" s="465"/>
      <c r="AD63" s="465"/>
      <c r="AE63" s="465"/>
      <c r="AF63" s="465"/>
      <c r="AG63" s="465"/>
      <c r="AH63" s="465"/>
      <c r="AI63" s="465"/>
      <c r="AJ63" s="465"/>
      <c r="AK63" s="465"/>
      <c r="AL63" s="465"/>
      <c r="AM63" s="465"/>
      <c r="AN63" s="465"/>
      <c r="AO63" s="465"/>
      <c r="AP63" s="465"/>
      <c r="AQ63" s="465"/>
      <c r="AR63" s="465"/>
      <c r="AS63" s="465"/>
      <c r="AT63" s="465"/>
      <c r="AU63" s="465"/>
      <c r="AV63" s="465"/>
      <c r="AW63" s="465"/>
      <c r="AX63" s="465"/>
      <c r="AY63" s="465"/>
      <c r="AZ63" s="465"/>
      <c r="BA63" s="465"/>
      <c r="BB63" s="465"/>
      <c r="BC63" s="465"/>
      <c r="BD63" s="465"/>
      <c r="BE63" s="465"/>
      <c r="BF63" s="465"/>
      <c r="BG63" s="465"/>
      <c r="BH63" s="465"/>
      <c r="BI63" s="465"/>
      <c r="BJ63" s="465"/>
      <c r="BK63" s="465"/>
      <c r="BL63" s="465"/>
      <c r="BM63" s="465"/>
      <c r="BN63" s="465"/>
      <c r="BO63" s="465"/>
      <c r="BP63" s="466"/>
    </row>
    <row r="64" spans="2:68" ht="15" customHeight="1">
      <c r="B64" s="516" t="s">
        <v>7</v>
      </c>
      <c r="C64" s="494"/>
      <c r="D64" s="494"/>
      <c r="E64" s="494"/>
      <c r="F64" s="494"/>
      <c r="G64" s="494"/>
      <c r="H64" s="494"/>
      <c r="I64" s="494"/>
      <c r="J64" s="494"/>
      <c r="K64" s="494"/>
      <c r="L64" s="494"/>
      <c r="M64" s="494"/>
      <c r="N64" s="494"/>
      <c r="O64" s="494"/>
      <c r="P64" s="494"/>
      <c r="Q64" s="494"/>
      <c r="R64" s="494"/>
      <c r="S64" s="494"/>
      <c r="T64" s="494"/>
      <c r="U64" s="494"/>
      <c r="V64" s="494"/>
      <c r="W64" s="494"/>
      <c r="X64" s="494"/>
      <c r="Y64" s="495"/>
      <c r="Z64" s="493" t="s">
        <v>46</v>
      </c>
      <c r="AA64" s="494"/>
      <c r="AB64" s="494"/>
      <c r="AC64" s="494"/>
      <c r="AD64" s="494"/>
      <c r="AE64" s="494"/>
      <c r="AF64" s="494"/>
      <c r="AG64" s="494"/>
      <c r="AH64" s="494"/>
      <c r="AI64" s="494"/>
      <c r="AJ64" s="494"/>
      <c r="AK64" s="494"/>
      <c r="AL64" s="494"/>
      <c r="AM64" s="494"/>
      <c r="AN64" s="494"/>
      <c r="AO64" s="494"/>
      <c r="AP64" s="494"/>
      <c r="AQ64" s="494"/>
      <c r="AR64" s="494"/>
      <c r="AS64" s="494"/>
      <c r="AT64" s="495"/>
      <c r="AU64" s="493" t="s">
        <v>47</v>
      </c>
      <c r="AV64" s="494"/>
      <c r="AW64" s="494"/>
      <c r="AX64" s="494"/>
      <c r="AY64" s="494"/>
      <c r="AZ64" s="494"/>
      <c r="BA64" s="494"/>
      <c r="BB64" s="494"/>
      <c r="BC64" s="494"/>
      <c r="BD64" s="494"/>
      <c r="BE64" s="494"/>
      <c r="BF64" s="494"/>
      <c r="BG64" s="494"/>
      <c r="BH64" s="494"/>
      <c r="BI64" s="494"/>
      <c r="BJ64" s="494"/>
      <c r="BK64" s="494"/>
      <c r="BL64" s="494"/>
      <c r="BM64" s="494"/>
      <c r="BN64" s="494"/>
      <c r="BO64" s="494"/>
      <c r="BP64" s="517"/>
    </row>
    <row r="65" spans="2:68" ht="16.5" customHeight="1">
      <c r="B65" s="519">
        <f>1ºPasso!X100</f>
        <v>0</v>
      </c>
      <c r="C65" s="483"/>
      <c r="D65" s="483"/>
      <c r="E65" s="483"/>
      <c r="F65" s="483"/>
      <c r="G65" s="483"/>
      <c r="H65" s="483"/>
      <c r="I65" s="483"/>
      <c r="J65" s="483"/>
      <c r="K65" s="483"/>
      <c r="L65" s="483"/>
      <c r="M65" s="483"/>
      <c r="N65" s="483"/>
      <c r="O65" s="483"/>
      <c r="P65" s="483"/>
      <c r="Q65" s="483"/>
      <c r="R65" s="483"/>
      <c r="S65" s="483"/>
      <c r="T65" s="483"/>
      <c r="U65" s="483"/>
      <c r="V65" s="483"/>
      <c r="W65" s="483"/>
      <c r="X65" s="483"/>
      <c r="Y65" s="496"/>
      <c r="Z65" s="482">
        <f>1ºPasso!AM100</f>
        <v>0</v>
      </c>
      <c r="AA65" s="483"/>
      <c r="AB65" s="483"/>
      <c r="AC65" s="483"/>
      <c r="AD65" s="483"/>
      <c r="AE65" s="483"/>
      <c r="AF65" s="483"/>
      <c r="AG65" s="483"/>
      <c r="AH65" s="483"/>
      <c r="AI65" s="483"/>
      <c r="AJ65" s="483"/>
      <c r="AK65" s="483"/>
      <c r="AL65" s="483"/>
      <c r="AM65" s="483"/>
      <c r="AN65" s="483"/>
      <c r="AO65" s="483"/>
      <c r="AP65" s="483"/>
      <c r="AQ65" s="483"/>
      <c r="AR65" s="483"/>
      <c r="AS65" s="483"/>
      <c r="AT65" s="496"/>
      <c r="AU65" s="482">
        <f>1ºPasso!BB100</f>
        <v>0</v>
      </c>
      <c r="AV65" s="483"/>
      <c r="AW65" s="483"/>
      <c r="AX65" s="483"/>
      <c r="AY65" s="483"/>
      <c r="AZ65" s="483"/>
      <c r="BA65" s="483"/>
      <c r="BB65" s="483"/>
      <c r="BC65" s="483"/>
      <c r="BD65" s="483"/>
      <c r="BE65" s="483"/>
      <c r="BF65" s="483"/>
      <c r="BG65" s="483"/>
      <c r="BH65" s="483"/>
      <c r="BI65" s="483"/>
      <c r="BJ65" s="483"/>
      <c r="BK65" s="483"/>
      <c r="BL65" s="483"/>
      <c r="BM65" s="483"/>
      <c r="BN65" s="483"/>
      <c r="BO65" s="483"/>
      <c r="BP65" s="484"/>
    </row>
    <row r="66" spans="2:68" ht="16.5" customHeight="1" thickBot="1">
      <c r="B66" s="461">
        <f>1ºPasso!X101</f>
      </c>
      <c r="C66" s="462"/>
      <c r="D66" s="462"/>
      <c r="E66" s="462"/>
      <c r="F66" s="462"/>
      <c r="G66" s="462"/>
      <c r="H66" s="462"/>
      <c r="I66" s="462"/>
      <c r="J66" s="462"/>
      <c r="K66" s="462"/>
      <c r="L66" s="462"/>
      <c r="M66" s="462"/>
      <c r="N66" s="462"/>
      <c r="O66" s="462"/>
      <c r="P66" s="462"/>
      <c r="Q66" s="462"/>
      <c r="R66" s="462"/>
      <c r="S66" s="462"/>
      <c r="T66" s="462"/>
      <c r="U66" s="462"/>
      <c r="V66" s="462"/>
      <c r="W66" s="462"/>
      <c r="X66" s="462"/>
      <c r="Y66" s="463"/>
      <c r="Z66" s="485">
        <f>1ºPasso!AM101</f>
      </c>
      <c r="AA66" s="462"/>
      <c r="AB66" s="462"/>
      <c r="AC66" s="462"/>
      <c r="AD66" s="462"/>
      <c r="AE66" s="462"/>
      <c r="AF66" s="462"/>
      <c r="AG66" s="462"/>
      <c r="AH66" s="462"/>
      <c r="AI66" s="462"/>
      <c r="AJ66" s="462"/>
      <c r="AK66" s="462"/>
      <c r="AL66" s="462"/>
      <c r="AM66" s="462"/>
      <c r="AN66" s="462"/>
      <c r="AO66" s="462"/>
      <c r="AP66" s="462"/>
      <c r="AQ66" s="462"/>
      <c r="AR66" s="462"/>
      <c r="AS66" s="462"/>
      <c r="AT66" s="463"/>
      <c r="AU66" s="485">
        <f>1ºPasso!BB101</f>
      </c>
      <c r="AV66" s="462"/>
      <c r="AW66" s="462"/>
      <c r="AX66" s="462"/>
      <c r="AY66" s="462"/>
      <c r="AZ66" s="462"/>
      <c r="BA66" s="462"/>
      <c r="BB66" s="462"/>
      <c r="BC66" s="462"/>
      <c r="BD66" s="462"/>
      <c r="BE66" s="462"/>
      <c r="BF66" s="462"/>
      <c r="BG66" s="462"/>
      <c r="BH66" s="462"/>
      <c r="BI66" s="462"/>
      <c r="BJ66" s="462"/>
      <c r="BK66" s="462"/>
      <c r="BL66" s="462"/>
      <c r="BM66" s="462"/>
      <c r="BN66" s="462"/>
      <c r="BO66" s="462"/>
      <c r="BP66" s="486"/>
    </row>
  </sheetData>
  <sheetProtection password="BC31" sheet="1" objects="1" scenarios="1" formatCells="0" selectLockedCells="1"/>
  <mergeCells count="79">
    <mergeCell ref="BH5:BP6"/>
    <mergeCell ref="AQ5:BG6"/>
    <mergeCell ref="B5:AP6"/>
    <mergeCell ref="B8:AP9"/>
    <mergeCell ref="AQ8:BG9"/>
    <mergeCell ref="BH8:BP9"/>
    <mergeCell ref="B11:AP12"/>
    <mergeCell ref="AQ11:BG12"/>
    <mergeCell ref="BH11:BP12"/>
    <mergeCell ref="B14:AP15"/>
    <mergeCell ref="AQ14:BG15"/>
    <mergeCell ref="BH14:BP15"/>
    <mergeCell ref="AQ43:BG44"/>
    <mergeCell ref="B17:AP18"/>
    <mergeCell ref="AQ17:BG18"/>
    <mergeCell ref="BH17:BP18"/>
    <mergeCell ref="B20:AP21"/>
    <mergeCell ref="AQ20:BP21"/>
    <mergeCell ref="B30:AP31"/>
    <mergeCell ref="AQ30:BG31"/>
    <mergeCell ref="BH30:BP31"/>
    <mergeCell ref="B24:AP25"/>
    <mergeCell ref="BH24:BP25"/>
    <mergeCell ref="B27:AP28"/>
    <mergeCell ref="AQ27:BG28"/>
    <mergeCell ref="BH27:BP28"/>
    <mergeCell ref="B33:AP34"/>
    <mergeCell ref="AQ33:BG34"/>
    <mergeCell ref="BH33:BP34"/>
    <mergeCell ref="AQ24:BG25"/>
    <mergeCell ref="G57:AT57"/>
    <mergeCell ref="B40:AP41"/>
    <mergeCell ref="AQ40:BG41"/>
    <mergeCell ref="AU57:BP57"/>
    <mergeCell ref="BH40:BP41"/>
    <mergeCell ref="B36:AP37"/>
    <mergeCell ref="AQ36:BG37"/>
    <mergeCell ref="BH36:BP37"/>
    <mergeCell ref="BH43:BP44"/>
    <mergeCell ref="B43:AP44"/>
    <mergeCell ref="B56:F56"/>
    <mergeCell ref="G56:AT56"/>
    <mergeCell ref="B57:F57"/>
    <mergeCell ref="B65:Y65"/>
    <mergeCell ref="B60:F60"/>
    <mergeCell ref="G60:AT60"/>
    <mergeCell ref="B61:F61"/>
    <mergeCell ref="G61:AT61"/>
    <mergeCell ref="B58:F58"/>
    <mergeCell ref="G58:AT58"/>
    <mergeCell ref="AU58:BP58"/>
    <mergeCell ref="AU59:BP59"/>
    <mergeCell ref="AU60:BP60"/>
    <mergeCell ref="AU61:BP61"/>
    <mergeCell ref="B64:Y64"/>
    <mergeCell ref="AU64:BP64"/>
    <mergeCell ref="B59:F59"/>
    <mergeCell ref="G59:AT59"/>
    <mergeCell ref="B63:BP63"/>
    <mergeCell ref="AU66:BP66"/>
    <mergeCell ref="B2:BP3"/>
    <mergeCell ref="Z64:AT64"/>
    <mergeCell ref="Z65:AT65"/>
    <mergeCell ref="Z66:AT66"/>
    <mergeCell ref="B45:BP47"/>
    <mergeCell ref="B39:BP39"/>
    <mergeCell ref="AU56:BP56"/>
    <mergeCell ref="B22:BP22"/>
    <mergeCell ref="B19:BP19"/>
    <mergeCell ref="B38:BP38"/>
    <mergeCell ref="B66:Y66"/>
    <mergeCell ref="B55:BP55"/>
    <mergeCell ref="B48:AP49"/>
    <mergeCell ref="AQ48:BG49"/>
    <mergeCell ref="BH48:BP49"/>
    <mergeCell ref="B51:AP52"/>
    <mergeCell ref="AQ51:BG52"/>
    <mergeCell ref="BH51:BP52"/>
    <mergeCell ref="AU65:BP65"/>
  </mergeCells>
  <conditionalFormatting sqref="AQ5:BG6 AQ8:BG9 BH11:BP12 AQ20:BP21 AQ36:BG37">
    <cfRule type="containsBlanks" priority="1" dxfId="0" stopIfTrue="1">
      <formula>LEN(TRIM(AQ5))=0</formula>
    </cfRule>
    <cfRule type="containsBlanks" priority="2" dxfId="0" stopIfTrue="1">
      <formula>LEN(TRIM(AQ5))=0</formula>
    </cfRule>
  </conditionalFormatting>
  <printOptions horizontalCentered="1"/>
  <pageMargins left="0.5118110236220472" right="0.5118110236220472" top="0.4724409448818898" bottom="0.54" header="0.31496062992125984" footer="0.31496062992125984"/>
  <pageSetup fitToHeight="1" fitToWidth="1" horizontalDpi="600" verticalDpi="600" orientation="portrait" paperSize="9" scale="96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2:CN79"/>
  <sheetViews>
    <sheetView showGridLines="0" showRowColHeaders="0" zoomScalePageLayoutView="0" workbookViewId="0" topLeftCell="G1">
      <selection activeCell="BD18" sqref="BD18"/>
    </sheetView>
  </sheetViews>
  <sheetFormatPr defaultColWidth="1.421875" defaultRowHeight="15"/>
  <cols>
    <col min="1" max="1" width="6.140625" style="21" hidden="1" customWidth="1"/>
    <col min="2" max="2" width="10.57421875" style="21" hidden="1" customWidth="1"/>
    <col min="3" max="3" width="11.7109375" style="21" hidden="1" customWidth="1"/>
    <col min="4" max="4" width="10.140625" style="21" hidden="1" customWidth="1"/>
    <col min="5" max="6" width="9.57421875" style="21" hidden="1" customWidth="1"/>
    <col min="7" max="7" width="5.140625" style="21" customWidth="1"/>
    <col min="8" max="12" width="1.421875" style="21" customWidth="1"/>
    <col min="13" max="13" width="2.00390625" style="21" bestFit="1" customWidth="1"/>
    <col min="14" max="25" width="1.421875" style="21" customWidth="1"/>
    <col min="26" max="26" width="1.28515625" style="21" customWidth="1"/>
    <col min="27" max="46" width="1.421875" style="21" customWidth="1"/>
    <col min="47" max="47" width="1.57421875" style="21" customWidth="1"/>
    <col min="48" max="59" width="1.421875" style="21" customWidth="1"/>
    <col min="60" max="60" width="1.7109375" style="21" customWidth="1"/>
    <col min="61" max="74" width="1.421875" style="21" customWidth="1"/>
    <col min="75" max="75" width="0.71875" style="21" customWidth="1"/>
    <col min="76" max="76" width="0.85546875" style="21" customWidth="1"/>
    <col min="77" max="16384" width="1.421875" style="21" customWidth="1"/>
  </cols>
  <sheetData>
    <row r="1" ht="6.75" customHeight="1" thickBot="1"/>
    <row r="2" spans="8:74" ht="15" customHeight="1">
      <c r="H2" s="571" t="s">
        <v>110</v>
      </c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2"/>
      <c r="Z2" s="572"/>
      <c r="AA2" s="572"/>
      <c r="AB2" s="572"/>
      <c r="AC2" s="572"/>
      <c r="AD2" s="572"/>
      <c r="AE2" s="572"/>
      <c r="AF2" s="572"/>
      <c r="AG2" s="572"/>
      <c r="AH2" s="572"/>
      <c r="AI2" s="572"/>
      <c r="AJ2" s="572"/>
      <c r="AK2" s="572"/>
      <c r="AL2" s="572"/>
      <c r="AM2" s="572"/>
      <c r="AN2" s="572"/>
      <c r="AO2" s="572"/>
      <c r="AP2" s="572"/>
      <c r="AQ2" s="572"/>
      <c r="AR2" s="572"/>
      <c r="AS2" s="572"/>
      <c r="AT2" s="572"/>
      <c r="AU2" s="572"/>
      <c r="AV2" s="572"/>
      <c r="AW2" s="572"/>
      <c r="AX2" s="572"/>
      <c r="AY2" s="572"/>
      <c r="AZ2" s="572"/>
      <c r="BA2" s="572"/>
      <c r="BB2" s="572"/>
      <c r="BC2" s="572"/>
      <c r="BD2" s="572"/>
      <c r="BE2" s="572"/>
      <c r="BF2" s="572"/>
      <c r="BG2" s="572"/>
      <c r="BH2" s="572"/>
      <c r="BI2" s="572"/>
      <c r="BJ2" s="572"/>
      <c r="BK2" s="572"/>
      <c r="BL2" s="572"/>
      <c r="BM2" s="572"/>
      <c r="BN2" s="572"/>
      <c r="BO2" s="572"/>
      <c r="BP2" s="572"/>
      <c r="BQ2" s="572"/>
      <c r="BR2" s="572"/>
      <c r="BS2" s="572"/>
      <c r="BT2" s="572"/>
      <c r="BU2" s="572"/>
      <c r="BV2" s="573"/>
    </row>
    <row r="3" spans="8:74" ht="15.75" customHeight="1" thickBot="1">
      <c r="H3" s="574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575"/>
      <c r="Y3" s="575"/>
      <c r="Z3" s="575"/>
      <c r="AA3" s="575"/>
      <c r="AB3" s="575"/>
      <c r="AC3" s="575"/>
      <c r="AD3" s="575"/>
      <c r="AE3" s="575"/>
      <c r="AF3" s="575"/>
      <c r="AG3" s="575"/>
      <c r="AH3" s="575"/>
      <c r="AI3" s="575"/>
      <c r="AJ3" s="575"/>
      <c r="AK3" s="575"/>
      <c r="AL3" s="575"/>
      <c r="AM3" s="575"/>
      <c r="AN3" s="575"/>
      <c r="AO3" s="575"/>
      <c r="AP3" s="575"/>
      <c r="AQ3" s="575"/>
      <c r="AR3" s="575"/>
      <c r="AS3" s="575"/>
      <c r="AT3" s="575"/>
      <c r="AU3" s="575"/>
      <c r="AV3" s="575"/>
      <c r="AW3" s="575"/>
      <c r="AX3" s="575"/>
      <c r="AY3" s="575"/>
      <c r="AZ3" s="575"/>
      <c r="BA3" s="575"/>
      <c r="BB3" s="575"/>
      <c r="BC3" s="575"/>
      <c r="BD3" s="575"/>
      <c r="BE3" s="575"/>
      <c r="BF3" s="575"/>
      <c r="BG3" s="575"/>
      <c r="BH3" s="575"/>
      <c r="BI3" s="575"/>
      <c r="BJ3" s="575"/>
      <c r="BK3" s="575"/>
      <c r="BL3" s="575"/>
      <c r="BM3" s="575"/>
      <c r="BN3" s="575"/>
      <c r="BO3" s="575"/>
      <c r="BP3" s="575"/>
      <c r="BQ3" s="575"/>
      <c r="BR3" s="575"/>
      <c r="BS3" s="575"/>
      <c r="BT3" s="575"/>
      <c r="BU3" s="575"/>
      <c r="BV3" s="576"/>
    </row>
    <row r="4" ht="3.75" customHeight="1" thickBot="1"/>
    <row r="5" spans="2:81" ht="18.75">
      <c r="B5" s="21" t="s">
        <v>76</v>
      </c>
      <c r="C5" s="115" t="s">
        <v>78</v>
      </c>
      <c r="D5" s="115" t="s">
        <v>90</v>
      </c>
      <c r="E5" s="115" t="s">
        <v>91</v>
      </c>
      <c r="F5" s="115" t="s">
        <v>96</v>
      </c>
      <c r="H5" s="837" t="s">
        <v>83</v>
      </c>
      <c r="I5" s="838"/>
      <c r="J5" s="838"/>
      <c r="K5" s="838"/>
      <c r="L5" s="838"/>
      <c r="M5" s="838"/>
      <c r="N5" s="838"/>
      <c r="O5" s="838"/>
      <c r="P5" s="838"/>
      <c r="Q5" s="838"/>
      <c r="R5" s="838"/>
      <c r="S5" s="838"/>
      <c r="T5" s="838"/>
      <c r="U5" s="838"/>
      <c r="V5" s="838"/>
      <c r="W5" s="838"/>
      <c r="X5" s="838"/>
      <c r="Y5" s="838"/>
      <c r="Z5" s="838"/>
      <c r="AA5" s="838"/>
      <c r="AB5" s="838"/>
      <c r="AC5" s="838"/>
      <c r="AD5" s="838"/>
      <c r="AE5" s="838"/>
      <c r="AF5" s="838"/>
      <c r="AG5" s="838"/>
      <c r="AH5" s="838"/>
      <c r="AI5" s="838"/>
      <c r="AJ5" s="838"/>
      <c r="AK5" s="838"/>
      <c r="AL5" s="838"/>
      <c r="AM5" s="838"/>
      <c r="AN5" s="839"/>
      <c r="AO5" s="609"/>
      <c r="AP5" s="796" t="s">
        <v>77</v>
      </c>
      <c r="AQ5" s="797"/>
      <c r="AR5" s="797"/>
      <c r="AS5" s="797"/>
      <c r="AT5" s="797"/>
      <c r="AU5" s="797"/>
      <c r="AV5" s="797"/>
      <c r="AW5" s="797"/>
      <c r="AX5" s="797"/>
      <c r="AY5" s="797"/>
      <c r="AZ5" s="797"/>
      <c r="BA5" s="797"/>
      <c r="BB5" s="797"/>
      <c r="BC5" s="797"/>
      <c r="BD5" s="797"/>
      <c r="BE5" s="797"/>
      <c r="BF5" s="797"/>
      <c r="BG5" s="797"/>
      <c r="BH5" s="797"/>
      <c r="BI5" s="797"/>
      <c r="BJ5" s="797"/>
      <c r="BK5" s="797"/>
      <c r="BL5" s="797"/>
      <c r="BM5" s="797"/>
      <c r="BN5" s="797"/>
      <c r="BO5" s="797"/>
      <c r="BP5" s="797"/>
      <c r="BQ5" s="797"/>
      <c r="BR5" s="797"/>
      <c r="BS5" s="797"/>
      <c r="BT5" s="797"/>
      <c r="BU5" s="797"/>
      <c r="BV5" s="798"/>
      <c r="BW5" s="74"/>
      <c r="BX5" s="74"/>
      <c r="BY5" s="74"/>
      <c r="BZ5" s="74"/>
      <c r="CA5" s="74"/>
      <c r="CB5" s="74"/>
      <c r="CC5" s="74"/>
    </row>
    <row r="6" spans="1:81" ht="21" customHeight="1" thickBot="1">
      <c r="A6" s="21">
        <f>H31</f>
      </c>
      <c r="B6" s="99">
        <f>Z35</f>
        <v>0</v>
      </c>
      <c r="C6" s="99">
        <f>Y43</f>
        <v>0</v>
      </c>
      <c r="D6" s="116">
        <f>AE47</f>
        <v>0</v>
      </c>
      <c r="E6" s="99">
        <f>AE50</f>
        <v>0</v>
      </c>
      <c r="F6" s="99">
        <f>AE53</f>
        <v>0</v>
      </c>
      <c r="H6" s="603" t="e">
        <f>IF(Z10=Z35,H31,)&amp;IF(Z10=BH35,AP31,)&amp;IF(Z10=Z60,H56,)&amp;IF(Z10=BH60,AP56,)</f>
        <v>#NUM!</v>
      </c>
      <c r="I6" s="604"/>
      <c r="J6" s="604"/>
      <c r="K6" s="604"/>
      <c r="L6" s="604"/>
      <c r="M6" s="604"/>
      <c r="N6" s="604"/>
      <c r="O6" s="604"/>
      <c r="P6" s="604"/>
      <c r="Q6" s="604"/>
      <c r="R6" s="604"/>
      <c r="S6" s="604"/>
      <c r="T6" s="604"/>
      <c r="U6" s="604"/>
      <c r="V6" s="604"/>
      <c r="W6" s="604"/>
      <c r="X6" s="604"/>
      <c r="Y6" s="604"/>
      <c r="Z6" s="604"/>
      <c r="AA6" s="604"/>
      <c r="AB6" s="604"/>
      <c r="AC6" s="604"/>
      <c r="AD6" s="604"/>
      <c r="AE6" s="604"/>
      <c r="AF6" s="604"/>
      <c r="AG6" s="604"/>
      <c r="AH6" s="604"/>
      <c r="AI6" s="604"/>
      <c r="AJ6" s="604"/>
      <c r="AK6" s="604"/>
      <c r="AL6" s="604"/>
      <c r="AM6" s="604"/>
      <c r="AN6" s="605"/>
      <c r="AO6" s="609"/>
      <c r="AP6" s="606" t="str">
        <f>UPPER(CONCATENATE(H31&amp;" + ",AP31&amp;" + ",H56&amp;" + ",AP56))</f>
        <v> +  +  + </v>
      </c>
      <c r="AQ6" s="607"/>
      <c r="AR6" s="607"/>
      <c r="AS6" s="607"/>
      <c r="AT6" s="607"/>
      <c r="AU6" s="607"/>
      <c r="AV6" s="607"/>
      <c r="AW6" s="607"/>
      <c r="AX6" s="607"/>
      <c r="AY6" s="607"/>
      <c r="AZ6" s="607"/>
      <c r="BA6" s="607"/>
      <c r="BB6" s="607"/>
      <c r="BC6" s="607"/>
      <c r="BD6" s="607"/>
      <c r="BE6" s="607"/>
      <c r="BF6" s="607"/>
      <c r="BG6" s="607"/>
      <c r="BH6" s="607"/>
      <c r="BI6" s="607"/>
      <c r="BJ6" s="607"/>
      <c r="BK6" s="607"/>
      <c r="BL6" s="607"/>
      <c r="BM6" s="607"/>
      <c r="BN6" s="607"/>
      <c r="BO6" s="607"/>
      <c r="BP6" s="607"/>
      <c r="BQ6" s="607"/>
      <c r="BR6" s="607"/>
      <c r="BS6" s="607"/>
      <c r="BT6" s="607"/>
      <c r="BU6" s="607"/>
      <c r="BV6" s="608"/>
      <c r="BW6" s="74"/>
      <c r="BX6" s="74"/>
      <c r="BY6" s="74"/>
      <c r="BZ6" s="74"/>
      <c r="CA6" s="74"/>
      <c r="CB6" s="74"/>
      <c r="CC6" s="74"/>
    </row>
    <row r="7" spans="1:81" ht="15">
      <c r="A7" s="21">
        <f>AP31</f>
      </c>
      <c r="B7" s="99">
        <f>BH35</f>
        <v>0</v>
      </c>
      <c r="C7" s="99">
        <f>BG43</f>
        <v>0</v>
      </c>
      <c r="D7" s="116">
        <f>BM47</f>
        <v>0</v>
      </c>
      <c r="E7" s="99">
        <f>BM50</f>
        <v>0</v>
      </c>
      <c r="F7" s="99">
        <f>BM53</f>
        <v>0</v>
      </c>
      <c r="H7" s="840" t="s">
        <v>25</v>
      </c>
      <c r="I7" s="841"/>
      <c r="J7" s="841"/>
      <c r="K7" s="841"/>
      <c r="L7" s="841"/>
      <c r="M7" s="841"/>
      <c r="N7" s="841"/>
      <c r="O7" s="841"/>
      <c r="P7" s="841"/>
      <c r="Q7" s="841"/>
      <c r="R7" s="841"/>
      <c r="S7" s="841"/>
      <c r="T7" s="841"/>
      <c r="U7" s="841"/>
      <c r="V7" s="841"/>
      <c r="W7" s="841"/>
      <c r="X7" s="841"/>
      <c r="Y7" s="841"/>
      <c r="Z7" s="841"/>
      <c r="AA7" s="841"/>
      <c r="AB7" s="841"/>
      <c r="AC7" s="841"/>
      <c r="AD7" s="841"/>
      <c r="AE7" s="841"/>
      <c r="AF7" s="841"/>
      <c r="AG7" s="841"/>
      <c r="AH7" s="841"/>
      <c r="AI7" s="841"/>
      <c r="AJ7" s="841"/>
      <c r="AK7" s="841"/>
      <c r="AL7" s="841"/>
      <c r="AM7" s="841"/>
      <c r="AN7" s="842"/>
      <c r="AO7" s="609"/>
      <c r="AP7" s="611" t="s">
        <v>25</v>
      </c>
      <c r="AQ7" s="612"/>
      <c r="AR7" s="612"/>
      <c r="AS7" s="612"/>
      <c r="AT7" s="612"/>
      <c r="AU7" s="612"/>
      <c r="AV7" s="612"/>
      <c r="AW7" s="612"/>
      <c r="AX7" s="612"/>
      <c r="AY7" s="612"/>
      <c r="AZ7" s="612"/>
      <c r="BA7" s="612"/>
      <c r="BB7" s="612"/>
      <c r="BC7" s="612"/>
      <c r="BD7" s="612"/>
      <c r="BE7" s="612"/>
      <c r="BF7" s="612"/>
      <c r="BG7" s="612"/>
      <c r="BH7" s="612"/>
      <c r="BI7" s="612"/>
      <c r="BJ7" s="612"/>
      <c r="BK7" s="612"/>
      <c r="BL7" s="612"/>
      <c r="BM7" s="612"/>
      <c r="BN7" s="612"/>
      <c r="BO7" s="612"/>
      <c r="BP7" s="612"/>
      <c r="BQ7" s="612"/>
      <c r="BR7" s="612"/>
      <c r="BS7" s="612"/>
      <c r="BT7" s="612"/>
      <c r="BU7" s="612"/>
      <c r="BV7" s="613"/>
      <c r="BW7" s="74"/>
      <c r="BX7" s="74"/>
      <c r="BY7" s="74"/>
      <c r="BZ7" s="74"/>
      <c r="CA7" s="74"/>
      <c r="CB7" s="74"/>
      <c r="CC7" s="74"/>
    </row>
    <row r="8" spans="1:81" ht="15">
      <c r="A8" s="21">
        <f>H56</f>
      </c>
      <c r="B8" s="99">
        <f>Z60</f>
        <v>0</v>
      </c>
      <c r="C8" s="99">
        <f>Y68</f>
        <v>0</v>
      </c>
      <c r="D8" s="116">
        <f>AE72</f>
        <v>0</v>
      </c>
      <c r="E8" s="99">
        <f>AE75</f>
        <v>0</v>
      </c>
      <c r="F8" s="99">
        <f>AE78</f>
        <v>0</v>
      </c>
      <c r="H8" s="843" t="s">
        <v>92</v>
      </c>
      <c r="I8" s="844"/>
      <c r="J8" s="844"/>
      <c r="K8" s="844"/>
      <c r="L8" s="844"/>
      <c r="M8" s="844"/>
      <c r="N8" s="844"/>
      <c r="O8" s="844"/>
      <c r="P8" s="844"/>
      <c r="Q8" s="844"/>
      <c r="R8" s="844"/>
      <c r="S8" s="844"/>
      <c r="T8" s="844"/>
      <c r="U8" s="844"/>
      <c r="V8" s="844"/>
      <c r="W8" s="844"/>
      <c r="X8" s="844"/>
      <c r="Y8" s="844"/>
      <c r="Z8" s="844"/>
      <c r="AA8" s="844"/>
      <c r="AB8" s="844"/>
      <c r="AC8" s="844"/>
      <c r="AD8" s="844"/>
      <c r="AE8" s="844"/>
      <c r="AF8" s="844"/>
      <c r="AG8" s="844"/>
      <c r="AH8" s="844"/>
      <c r="AI8" s="844"/>
      <c r="AJ8" s="844"/>
      <c r="AK8" s="844"/>
      <c r="AL8" s="844"/>
      <c r="AM8" s="844"/>
      <c r="AN8" s="845"/>
      <c r="AO8" s="609"/>
      <c r="AP8" s="614" t="s">
        <v>62</v>
      </c>
      <c r="AQ8" s="615"/>
      <c r="AR8" s="615"/>
      <c r="AS8" s="615"/>
      <c r="AT8" s="615"/>
      <c r="AU8" s="615"/>
      <c r="AV8" s="615"/>
      <c r="AW8" s="615"/>
      <c r="AX8" s="615"/>
      <c r="AY8" s="615"/>
      <c r="AZ8" s="615"/>
      <c r="BA8" s="615"/>
      <c r="BB8" s="615"/>
      <c r="BC8" s="615"/>
      <c r="BD8" s="615"/>
      <c r="BE8" s="615"/>
      <c r="BF8" s="615"/>
      <c r="BG8" s="615"/>
      <c r="BH8" s="615"/>
      <c r="BI8" s="615"/>
      <c r="BJ8" s="615"/>
      <c r="BK8" s="615"/>
      <c r="BL8" s="615"/>
      <c r="BM8" s="615"/>
      <c r="BN8" s="615"/>
      <c r="BO8" s="615"/>
      <c r="BP8" s="615"/>
      <c r="BQ8" s="615"/>
      <c r="BR8" s="615"/>
      <c r="BS8" s="615"/>
      <c r="BT8" s="615"/>
      <c r="BU8" s="615"/>
      <c r="BV8" s="616"/>
      <c r="BW8" s="74"/>
      <c r="BX8" s="74"/>
      <c r="BY8" s="74"/>
      <c r="BZ8" s="74"/>
      <c r="CA8" s="74"/>
      <c r="CB8" s="74"/>
      <c r="CC8" s="74"/>
    </row>
    <row r="9" spans="1:81" ht="15.75" thickBot="1">
      <c r="A9" s="21">
        <f>AP56</f>
      </c>
      <c r="B9" s="118">
        <f>BH60</f>
        <v>0</v>
      </c>
      <c r="C9" s="118">
        <f>BG68</f>
        <v>0</v>
      </c>
      <c r="D9" s="119">
        <f>BM72</f>
        <v>0</v>
      </c>
      <c r="E9" s="118">
        <f>BM75</f>
        <v>0</v>
      </c>
      <c r="F9" s="118">
        <f>BM78</f>
        <v>0</v>
      </c>
      <c r="H9" s="846"/>
      <c r="I9" s="847"/>
      <c r="J9" s="847"/>
      <c r="K9" s="848" t="s">
        <v>6</v>
      </c>
      <c r="L9" s="848"/>
      <c r="M9" s="848"/>
      <c r="N9" s="848"/>
      <c r="O9" s="848"/>
      <c r="P9" s="848"/>
      <c r="Q9" s="848"/>
      <c r="R9" s="848"/>
      <c r="S9" s="848"/>
      <c r="T9" s="848"/>
      <c r="U9" s="848"/>
      <c r="V9" s="848"/>
      <c r="W9" s="848"/>
      <c r="X9" s="848"/>
      <c r="Y9" s="848"/>
      <c r="Z9" s="590">
        <f>2ºPasso!AQ24</f>
        <v>0</v>
      </c>
      <c r="AA9" s="590"/>
      <c r="AB9" s="590"/>
      <c r="AC9" s="590"/>
      <c r="AD9" s="590"/>
      <c r="AE9" s="590"/>
      <c r="AF9" s="590"/>
      <c r="AG9" s="590"/>
      <c r="AH9" s="590"/>
      <c r="AI9" s="849">
        <f>IF(Z9=0,0,Z9/Z9)</f>
        <v>0</v>
      </c>
      <c r="AJ9" s="849"/>
      <c r="AK9" s="849"/>
      <c r="AL9" s="849"/>
      <c r="AM9" s="849"/>
      <c r="AN9" s="850"/>
      <c r="AO9" s="609"/>
      <c r="AP9" s="617"/>
      <c r="AQ9" s="618"/>
      <c r="AR9" s="618"/>
      <c r="AS9" s="619" t="s">
        <v>6</v>
      </c>
      <c r="AT9" s="620"/>
      <c r="AU9" s="620"/>
      <c r="AV9" s="620"/>
      <c r="AW9" s="620"/>
      <c r="AX9" s="620"/>
      <c r="AY9" s="620"/>
      <c r="AZ9" s="620"/>
      <c r="BA9" s="620"/>
      <c r="BB9" s="620"/>
      <c r="BC9" s="620"/>
      <c r="BD9" s="620"/>
      <c r="BE9" s="620"/>
      <c r="BF9" s="620"/>
      <c r="BG9" s="620"/>
      <c r="BH9" s="591">
        <f>Z9</f>
        <v>0</v>
      </c>
      <c r="BI9" s="592"/>
      <c r="BJ9" s="592"/>
      <c r="BK9" s="592"/>
      <c r="BL9" s="592"/>
      <c r="BM9" s="592"/>
      <c r="BN9" s="592"/>
      <c r="BO9" s="592"/>
      <c r="BP9" s="593"/>
      <c r="BQ9" s="626">
        <f>IF(BH9=0,0,BH9/BH9)</f>
        <v>0</v>
      </c>
      <c r="BR9" s="626"/>
      <c r="BS9" s="626"/>
      <c r="BT9" s="626"/>
      <c r="BU9" s="626"/>
      <c r="BV9" s="627"/>
      <c r="BW9" s="74"/>
      <c r="BX9" s="74"/>
      <c r="BY9" s="74"/>
      <c r="BZ9" s="74"/>
      <c r="CA9" s="74"/>
      <c r="CB9" s="74"/>
      <c r="CC9" s="74"/>
    </row>
    <row r="10" spans="2:81" ht="15.75" thickTop="1">
      <c r="B10" s="99">
        <f>SUM(B6:B9)</f>
        <v>0</v>
      </c>
      <c r="C10" s="99">
        <f>SUM(C6:C9)</f>
        <v>0</v>
      </c>
      <c r="D10" s="99">
        <f>SUM(D6:D9)</f>
        <v>0</v>
      </c>
      <c r="E10" s="99">
        <f>SUM(E6:E9)</f>
        <v>0</v>
      </c>
      <c r="F10" s="99">
        <f>SUM(F6:F9)</f>
        <v>0</v>
      </c>
      <c r="H10" s="852"/>
      <c r="I10" s="853"/>
      <c r="J10" s="853"/>
      <c r="K10" s="854" t="s">
        <v>1</v>
      </c>
      <c r="L10" s="854"/>
      <c r="M10" s="854"/>
      <c r="N10" s="854"/>
      <c r="O10" s="854"/>
      <c r="P10" s="854"/>
      <c r="Q10" s="854"/>
      <c r="R10" s="854"/>
      <c r="S10" s="854"/>
      <c r="T10" s="854"/>
      <c r="U10" s="854"/>
      <c r="V10" s="854"/>
      <c r="W10" s="854"/>
      <c r="X10" s="854"/>
      <c r="Y10" s="854"/>
      <c r="Z10" s="589" t="e">
        <f>IF(MIN($B$6:$B$9)=0,LARGE($B$6:$B$9,COUNTIF($B$6:$B$9,"&lt;&gt;0")),MIN($B$6:$B$9))</f>
        <v>#NUM!</v>
      </c>
      <c r="AA10" s="589"/>
      <c r="AB10" s="589"/>
      <c r="AC10" s="589"/>
      <c r="AD10" s="589"/>
      <c r="AE10" s="589"/>
      <c r="AF10" s="589"/>
      <c r="AG10" s="589"/>
      <c r="AH10" s="589"/>
      <c r="AI10" s="855" t="e">
        <f>IF(Z10=0,0,Z10/Z9)</f>
        <v>#NUM!</v>
      </c>
      <c r="AJ10" s="855"/>
      <c r="AK10" s="855"/>
      <c r="AL10" s="855"/>
      <c r="AM10" s="855"/>
      <c r="AN10" s="856"/>
      <c r="AO10" s="609"/>
      <c r="AP10" s="633"/>
      <c r="AQ10" s="634"/>
      <c r="AR10" s="634"/>
      <c r="AS10" s="635" t="s">
        <v>1</v>
      </c>
      <c r="AT10" s="636"/>
      <c r="AU10" s="636"/>
      <c r="AV10" s="636"/>
      <c r="AW10" s="636"/>
      <c r="AX10" s="636"/>
      <c r="AY10" s="636"/>
      <c r="AZ10" s="636"/>
      <c r="BA10" s="636"/>
      <c r="BB10" s="636"/>
      <c r="BC10" s="636"/>
      <c r="BD10" s="636"/>
      <c r="BE10" s="636"/>
      <c r="BF10" s="636"/>
      <c r="BG10" s="636"/>
      <c r="BH10" s="594">
        <f>(2ºPasso!AQ33)+Custos!CS7+Custos!CS12+Custos!CS17+Custos!CS22</f>
        <v>0</v>
      </c>
      <c r="BI10" s="595"/>
      <c r="BJ10" s="595"/>
      <c r="BK10" s="595"/>
      <c r="BL10" s="595"/>
      <c r="BM10" s="595"/>
      <c r="BN10" s="595"/>
      <c r="BO10" s="595"/>
      <c r="BP10" s="596"/>
      <c r="BQ10" s="637">
        <f>IF(BH10=0,0,BH10/BH9)</f>
        <v>0</v>
      </c>
      <c r="BR10" s="637"/>
      <c r="BS10" s="637"/>
      <c r="BT10" s="637"/>
      <c r="BU10" s="637"/>
      <c r="BV10" s="638"/>
      <c r="BW10" s="74"/>
      <c r="BX10" s="74"/>
      <c r="BY10" s="74"/>
      <c r="BZ10" s="74"/>
      <c r="CA10" s="74"/>
      <c r="CB10" s="74"/>
      <c r="CC10" s="74"/>
    </row>
    <row r="11" spans="8:81" ht="15">
      <c r="H11" s="857"/>
      <c r="I11" s="858"/>
      <c r="J11" s="858"/>
      <c r="K11" s="859" t="s">
        <v>26</v>
      </c>
      <c r="L11" s="859"/>
      <c r="M11" s="859"/>
      <c r="N11" s="859"/>
      <c r="O11" s="859"/>
      <c r="P11" s="859"/>
      <c r="Q11" s="859"/>
      <c r="R11" s="859"/>
      <c r="S11" s="859"/>
      <c r="T11" s="859"/>
      <c r="U11" s="859"/>
      <c r="V11" s="859"/>
      <c r="W11" s="859"/>
      <c r="X11" s="859"/>
      <c r="Y11" s="859"/>
      <c r="Z11" s="831" t="e">
        <f>Z9-Z10</f>
        <v>#NUM!</v>
      </c>
      <c r="AA11" s="831"/>
      <c r="AB11" s="831"/>
      <c r="AC11" s="831"/>
      <c r="AD11" s="831"/>
      <c r="AE11" s="831"/>
      <c r="AF11" s="831"/>
      <c r="AG11" s="831"/>
      <c r="AH11" s="831"/>
      <c r="AI11" s="832" t="e">
        <f>IF(Z11=0,0,Z11/Z9)</f>
        <v>#NUM!</v>
      </c>
      <c r="AJ11" s="832"/>
      <c r="AK11" s="832"/>
      <c r="AL11" s="832"/>
      <c r="AM11" s="832"/>
      <c r="AN11" s="833"/>
      <c r="AO11" s="609"/>
      <c r="AP11" s="639"/>
      <c r="AQ11" s="640"/>
      <c r="AR11" s="640"/>
      <c r="AS11" s="641" t="s">
        <v>26</v>
      </c>
      <c r="AT11" s="642"/>
      <c r="AU11" s="642"/>
      <c r="AV11" s="642"/>
      <c r="AW11" s="642"/>
      <c r="AX11" s="642"/>
      <c r="AY11" s="642"/>
      <c r="AZ11" s="642"/>
      <c r="BA11" s="642"/>
      <c r="BB11" s="642"/>
      <c r="BC11" s="642"/>
      <c r="BD11" s="642"/>
      <c r="BE11" s="642"/>
      <c r="BF11" s="642"/>
      <c r="BG11" s="642"/>
      <c r="BH11" s="643">
        <f>BH9-BH10</f>
        <v>0</v>
      </c>
      <c r="BI11" s="644"/>
      <c r="BJ11" s="644"/>
      <c r="BK11" s="644"/>
      <c r="BL11" s="644"/>
      <c r="BM11" s="644"/>
      <c r="BN11" s="644"/>
      <c r="BO11" s="644"/>
      <c r="BP11" s="645"/>
      <c r="BQ11" s="646">
        <f>IF(BH11=0,0,BH11/BH9)</f>
        <v>0</v>
      </c>
      <c r="BR11" s="646"/>
      <c r="BS11" s="646"/>
      <c r="BT11" s="646"/>
      <c r="BU11" s="646"/>
      <c r="BV11" s="647"/>
      <c r="BW11" s="74"/>
      <c r="BX11" s="74"/>
      <c r="BY11" s="74"/>
      <c r="BZ11" s="74"/>
      <c r="CA11" s="74"/>
      <c r="CB11" s="74"/>
      <c r="CC11" s="74"/>
    </row>
    <row r="12" spans="8:81" ht="4.5" customHeight="1">
      <c r="H12" s="106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7"/>
      <c r="AO12" s="609"/>
      <c r="AP12" s="22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4"/>
      <c r="BW12" s="74"/>
      <c r="BX12" s="74"/>
      <c r="BY12" s="74"/>
      <c r="BZ12" s="74"/>
      <c r="CA12" s="74"/>
      <c r="CB12" s="74"/>
      <c r="CC12" s="74"/>
    </row>
    <row r="13" spans="8:81" ht="15">
      <c r="H13" s="810" t="s">
        <v>93</v>
      </c>
      <c r="I13" s="811"/>
      <c r="J13" s="811"/>
      <c r="K13" s="811"/>
      <c r="L13" s="811"/>
      <c r="M13" s="811"/>
      <c r="N13" s="811"/>
      <c r="O13" s="811"/>
      <c r="P13" s="811"/>
      <c r="Q13" s="811"/>
      <c r="R13" s="811"/>
      <c r="S13" s="811"/>
      <c r="T13" s="811"/>
      <c r="U13" s="811"/>
      <c r="V13" s="811"/>
      <c r="W13" s="811"/>
      <c r="X13" s="811"/>
      <c r="Y13" s="811"/>
      <c r="Z13" s="811"/>
      <c r="AA13" s="811"/>
      <c r="AB13" s="811"/>
      <c r="AC13" s="811"/>
      <c r="AD13" s="811"/>
      <c r="AE13" s="811"/>
      <c r="AF13" s="811"/>
      <c r="AG13" s="811"/>
      <c r="AH13" s="811"/>
      <c r="AI13" s="811"/>
      <c r="AJ13" s="811"/>
      <c r="AK13" s="811"/>
      <c r="AL13" s="811"/>
      <c r="AM13" s="811"/>
      <c r="AN13" s="812"/>
      <c r="AO13" s="609"/>
      <c r="AP13" s="648" t="s">
        <v>18</v>
      </c>
      <c r="AQ13" s="649"/>
      <c r="AR13" s="649"/>
      <c r="AS13" s="649"/>
      <c r="AT13" s="649"/>
      <c r="AU13" s="649"/>
      <c r="AV13" s="649"/>
      <c r="AW13" s="649"/>
      <c r="AX13" s="649"/>
      <c r="AY13" s="649"/>
      <c r="AZ13" s="649"/>
      <c r="BA13" s="649"/>
      <c r="BB13" s="649"/>
      <c r="BC13" s="649"/>
      <c r="BD13" s="649"/>
      <c r="BE13" s="649"/>
      <c r="BF13" s="649"/>
      <c r="BG13" s="649"/>
      <c r="BH13" s="649"/>
      <c r="BI13" s="649"/>
      <c r="BJ13" s="649"/>
      <c r="BK13" s="649"/>
      <c r="BL13" s="649"/>
      <c r="BM13" s="649"/>
      <c r="BN13" s="649"/>
      <c r="BO13" s="649"/>
      <c r="BP13" s="649"/>
      <c r="BQ13" s="649"/>
      <c r="BR13" s="649"/>
      <c r="BS13" s="649"/>
      <c r="BT13" s="649"/>
      <c r="BU13" s="649"/>
      <c r="BV13" s="650"/>
      <c r="BW13" s="74"/>
      <c r="BX13" s="74"/>
      <c r="BY13" s="74"/>
      <c r="BZ13" s="74"/>
      <c r="CA13" s="74"/>
      <c r="CB13" s="74"/>
      <c r="CC13" s="74"/>
    </row>
    <row r="14" spans="8:81" ht="3.75" customHeight="1">
      <c r="H14" s="106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7"/>
      <c r="AO14" s="609"/>
      <c r="AP14" s="22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4"/>
      <c r="BW14" s="74"/>
      <c r="BX14" s="74"/>
      <c r="BY14" s="74"/>
      <c r="BZ14" s="74"/>
      <c r="CA14" s="74"/>
      <c r="CB14" s="74"/>
      <c r="CC14" s="74"/>
    </row>
    <row r="15" spans="8:81" ht="15">
      <c r="H15" s="108" t="s">
        <v>27</v>
      </c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597">
        <f>2ºPasso!AQ17</f>
        <v>0</v>
      </c>
      <c r="AA15" s="598"/>
      <c r="AB15" s="598"/>
      <c r="AC15" s="598"/>
      <c r="AD15" s="598"/>
      <c r="AE15" s="598"/>
      <c r="AF15" s="598"/>
      <c r="AG15" s="598"/>
      <c r="AH15" s="598"/>
      <c r="AI15" s="860" t="s">
        <v>19</v>
      </c>
      <c r="AJ15" s="860"/>
      <c r="AK15" s="860"/>
      <c r="AL15" s="860"/>
      <c r="AM15" s="860"/>
      <c r="AN15" s="861"/>
      <c r="AO15" s="609"/>
      <c r="AP15" s="37" t="s">
        <v>27</v>
      </c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628">
        <f>2ºPasso!AQ17</f>
        <v>0</v>
      </c>
      <c r="BI15" s="629"/>
      <c r="BJ15" s="629"/>
      <c r="BK15" s="629"/>
      <c r="BL15" s="629"/>
      <c r="BM15" s="629"/>
      <c r="BN15" s="629"/>
      <c r="BO15" s="629"/>
      <c r="BP15" s="629"/>
      <c r="BQ15" s="652" t="s">
        <v>19</v>
      </c>
      <c r="BR15" s="652"/>
      <c r="BS15" s="652"/>
      <c r="BT15" s="652"/>
      <c r="BU15" s="652"/>
      <c r="BV15" s="653"/>
      <c r="BW15" s="74"/>
      <c r="BX15" s="74"/>
      <c r="BY15" s="74"/>
      <c r="BZ15" s="74"/>
      <c r="CA15" s="74"/>
      <c r="CB15" s="74"/>
      <c r="CC15" s="74"/>
    </row>
    <row r="16" spans="8:81" ht="15">
      <c r="H16" s="108" t="s">
        <v>28</v>
      </c>
      <c r="I16" s="103"/>
      <c r="J16" s="103"/>
      <c r="K16" s="597" t="e">
        <f>Z11</f>
        <v>#NUM!</v>
      </c>
      <c r="L16" s="598"/>
      <c r="M16" s="598"/>
      <c r="N16" s="598"/>
      <c r="O16" s="598"/>
      <c r="P16" s="598"/>
      <c r="Q16" s="598"/>
      <c r="R16" s="598"/>
      <c r="S16" s="598"/>
      <c r="T16" s="660" t="e">
        <f>IF(AF16&gt;0,"com aumento de","com uma queda de")</f>
        <v>#NUM!</v>
      </c>
      <c r="U16" s="660"/>
      <c r="V16" s="660"/>
      <c r="W16" s="660"/>
      <c r="X16" s="660"/>
      <c r="Y16" s="660"/>
      <c r="Z16" s="660"/>
      <c r="AA16" s="660"/>
      <c r="AB16" s="660"/>
      <c r="AC16" s="660"/>
      <c r="AD16" s="660"/>
      <c r="AE16" s="660"/>
      <c r="AF16" s="597" t="e">
        <f>K16-Z15</f>
        <v>#NUM!</v>
      </c>
      <c r="AG16" s="598"/>
      <c r="AH16" s="598"/>
      <c r="AI16" s="598"/>
      <c r="AJ16" s="598"/>
      <c r="AK16" s="598"/>
      <c r="AL16" s="598"/>
      <c r="AM16" s="598"/>
      <c r="AN16" s="661"/>
      <c r="AO16" s="609"/>
      <c r="AP16" s="37" t="s">
        <v>28</v>
      </c>
      <c r="AQ16" s="38"/>
      <c r="AR16" s="38"/>
      <c r="AS16" s="628">
        <f>BH11</f>
        <v>0</v>
      </c>
      <c r="AT16" s="629"/>
      <c r="AU16" s="629"/>
      <c r="AV16" s="629"/>
      <c r="AW16" s="629"/>
      <c r="AX16" s="629"/>
      <c r="AY16" s="629"/>
      <c r="AZ16" s="629"/>
      <c r="BA16" s="629"/>
      <c r="BB16" s="668" t="str">
        <f>IF(BN16&gt;0,"com aumento de","com uma queda de")</f>
        <v>com uma queda de</v>
      </c>
      <c r="BC16" s="668"/>
      <c r="BD16" s="668"/>
      <c r="BE16" s="668"/>
      <c r="BF16" s="668"/>
      <c r="BG16" s="668"/>
      <c r="BH16" s="668"/>
      <c r="BI16" s="668"/>
      <c r="BJ16" s="668"/>
      <c r="BK16" s="668"/>
      <c r="BL16" s="668"/>
      <c r="BM16" s="668"/>
      <c r="BN16" s="628">
        <f>AS16-BH15</f>
        <v>0</v>
      </c>
      <c r="BO16" s="629"/>
      <c r="BP16" s="629"/>
      <c r="BQ16" s="629"/>
      <c r="BR16" s="629"/>
      <c r="BS16" s="629"/>
      <c r="BT16" s="629"/>
      <c r="BU16" s="629"/>
      <c r="BV16" s="654"/>
      <c r="BW16" s="74"/>
      <c r="BX16" s="74"/>
      <c r="BY16" s="74"/>
      <c r="BZ16" s="74"/>
      <c r="CA16" s="74"/>
      <c r="CB16" s="74"/>
      <c r="CC16" s="74"/>
    </row>
    <row r="17" spans="8:81" ht="4.5" customHeight="1">
      <c r="H17" s="109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10"/>
      <c r="AO17" s="609"/>
      <c r="AP17" s="22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4"/>
      <c r="BW17" s="74"/>
      <c r="BX17" s="74"/>
      <c r="BY17" s="74"/>
      <c r="BZ17" s="74"/>
      <c r="CA17" s="74"/>
      <c r="CB17" s="74"/>
      <c r="CC17" s="74"/>
    </row>
    <row r="18" spans="8:81" ht="15">
      <c r="H18" s="108" t="s">
        <v>29</v>
      </c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597" t="e">
        <f>VLOOKUP(H6,A6:E9,3,0)</f>
        <v>#NUM!</v>
      </c>
      <c r="Z18" s="598"/>
      <c r="AA18" s="598"/>
      <c r="AB18" s="598"/>
      <c r="AC18" s="598"/>
      <c r="AD18" s="598"/>
      <c r="AE18" s="598"/>
      <c r="AF18" s="598"/>
      <c r="AG18" s="598"/>
      <c r="AH18" s="103" t="s">
        <v>30</v>
      </c>
      <c r="AI18" s="103"/>
      <c r="AJ18" s="103"/>
      <c r="AK18" s="103"/>
      <c r="AL18" s="103"/>
      <c r="AM18" s="103"/>
      <c r="AN18" s="111"/>
      <c r="AO18" s="609"/>
      <c r="AP18" s="37" t="s">
        <v>29</v>
      </c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628">
        <f>C10</f>
        <v>0</v>
      </c>
      <c r="BH18" s="629"/>
      <c r="BI18" s="629"/>
      <c r="BJ18" s="629"/>
      <c r="BK18" s="629"/>
      <c r="BL18" s="629"/>
      <c r="BM18" s="629"/>
      <c r="BN18" s="629"/>
      <c r="BO18" s="629"/>
      <c r="BP18" s="38" t="s">
        <v>30</v>
      </c>
      <c r="BQ18" s="38"/>
      <c r="BR18" s="38"/>
      <c r="BS18" s="38"/>
      <c r="BT18" s="38"/>
      <c r="BU18" s="38"/>
      <c r="BV18" s="47"/>
      <c r="BW18" s="74"/>
      <c r="BX18" s="74"/>
      <c r="BY18" s="74"/>
      <c r="BZ18" s="74"/>
      <c r="CA18" s="74"/>
      <c r="CB18" s="74"/>
      <c r="CC18" s="74"/>
    </row>
    <row r="19" spans="8:81" ht="15">
      <c r="H19" s="108" t="s">
        <v>58</v>
      </c>
      <c r="I19" s="103"/>
      <c r="J19" s="103"/>
      <c r="K19" s="103"/>
      <c r="L19" s="103"/>
      <c r="M19" s="103"/>
      <c r="N19" s="851" t="e">
        <f>(Z10/2ºPasso!AQ33)-1</f>
        <v>#NUM!</v>
      </c>
      <c r="O19" s="851"/>
      <c r="P19" s="851"/>
      <c r="Q19" s="851"/>
      <c r="R19" s="851"/>
      <c r="S19" s="851"/>
      <c r="T19" s="851"/>
      <c r="U19" s="851"/>
      <c r="V19" s="851"/>
      <c r="W19" s="103" t="s">
        <v>31</v>
      </c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11"/>
      <c r="AO19" s="609"/>
      <c r="AP19" s="37" t="s">
        <v>63</v>
      </c>
      <c r="AQ19" s="38"/>
      <c r="AR19" s="38"/>
      <c r="AS19" s="38"/>
      <c r="AT19" s="38"/>
      <c r="AU19" s="38"/>
      <c r="AV19" s="655" t="e">
        <f>(BH10/2ºPasso!AQ33)-1</f>
        <v>#DIV/0!</v>
      </c>
      <c r="AW19" s="655"/>
      <c r="AX19" s="655"/>
      <c r="AY19" s="655"/>
      <c r="AZ19" s="655"/>
      <c r="BA19" s="655"/>
      <c r="BB19" s="655"/>
      <c r="BC19" s="655"/>
      <c r="BD19" s="655"/>
      <c r="BE19" s="38" t="s">
        <v>31</v>
      </c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47"/>
      <c r="BW19" s="74"/>
      <c r="BX19" s="74"/>
      <c r="BY19" s="74"/>
      <c r="BZ19" s="74"/>
      <c r="CA19" s="74"/>
      <c r="CB19" s="74"/>
      <c r="CC19" s="74"/>
    </row>
    <row r="20" spans="3:81" ht="15">
      <c r="C20" s="117"/>
      <c r="H20" s="108" t="s">
        <v>33</v>
      </c>
      <c r="I20" s="103"/>
      <c r="J20" s="103"/>
      <c r="K20" s="103"/>
      <c r="L20" s="677" t="e">
        <f>Y18/Z9</f>
        <v>#NUM!</v>
      </c>
      <c r="M20" s="677"/>
      <c r="N20" s="677"/>
      <c r="O20" s="677"/>
      <c r="P20" s="103" t="s">
        <v>32</v>
      </c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11"/>
      <c r="AO20" s="609"/>
      <c r="AP20" s="37" t="s">
        <v>33</v>
      </c>
      <c r="AQ20" s="38"/>
      <c r="AR20" s="38"/>
      <c r="AS20" s="38"/>
      <c r="AT20" s="651" t="e">
        <f>BG18/BH9</f>
        <v>#DIV/0!</v>
      </c>
      <c r="AU20" s="651"/>
      <c r="AV20" s="651"/>
      <c r="AW20" s="651"/>
      <c r="AX20" s="38" t="s">
        <v>32</v>
      </c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47"/>
      <c r="BW20" s="74"/>
      <c r="BX20" s="74"/>
      <c r="BY20" s="74"/>
      <c r="BZ20" s="74"/>
      <c r="CA20" s="74"/>
      <c r="CB20" s="74"/>
      <c r="CC20" s="74"/>
    </row>
    <row r="21" spans="8:81" ht="4.5" customHeight="1">
      <c r="H21" s="109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10"/>
      <c r="AO21" s="609"/>
      <c r="AP21" s="22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4"/>
      <c r="BW21" s="74"/>
      <c r="BX21" s="74"/>
      <c r="BY21" s="74"/>
      <c r="BZ21" s="74"/>
      <c r="CA21" s="74"/>
      <c r="CB21" s="74"/>
      <c r="CC21" s="74"/>
    </row>
    <row r="22" spans="8:81" ht="15">
      <c r="H22" s="108" t="s">
        <v>34</v>
      </c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597" t="e">
        <f>VLOOKUP(H6,A6:F9,4,0)</f>
        <v>#NUM!</v>
      </c>
      <c r="AF22" s="598"/>
      <c r="AG22" s="598"/>
      <c r="AH22" s="598"/>
      <c r="AI22" s="598"/>
      <c r="AJ22" s="598"/>
      <c r="AK22" s="598"/>
      <c r="AL22" s="103" t="s">
        <v>19</v>
      </c>
      <c r="AM22" s="103"/>
      <c r="AN22" s="111"/>
      <c r="AO22" s="609"/>
      <c r="AP22" s="37" t="s">
        <v>34</v>
      </c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628">
        <f>D10</f>
        <v>0</v>
      </c>
      <c r="BN22" s="629"/>
      <c r="BO22" s="629"/>
      <c r="BP22" s="629"/>
      <c r="BQ22" s="629"/>
      <c r="BR22" s="629"/>
      <c r="BS22" s="629"/>
      <c r="BT22" s="38" t="s">
        <v>19</v>
      </c>
      <c r="BU22" s="38"/>
      <c r="BV22" s="47"/>
      <c r="BW22" s="74"/>
      <c r="BX22" s="74"/>
      <c r="BY22" s="74"/>
      <c r="BZ22" s="74"/>
      <c r="CA22" s="74"/>
      <c r="CB22" s="74"/>
      <c r="CC22" s="74"/>
    </row>
    <row r="23" spans="8:81" ht="15">
      <c r="H23" s="108" t="s">
        <v>20</v>
      </c>
      <c r="I23" s="103"/>
      <c r="J23" s="677" t="e">
        <f>AE22/Z9</f>
        <v>#NUM!</v>
      </c>
      <c r="K23" s="677"/>
      <c r="L23" s="677"/>
      <c r="M23" s="677"/>
      <c r="N23" s="103" t="s">
        <v>32</v>
      </c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11"/>
      <c r="AO23" s="609"/>
      <c r="AP23" s="37" t="s">
        <v>20</v>
      </c>
      <c r="AQ23" s="38"/>
      <c r="AR23" s="651" t="e">
        <f>BM22/BH9</f>
        <v>#DIV/0!</v>
      </c>
      <c r="AS23" s="651"/>
      <c r="AT23" s="651"/>
      <c r="AU23" s="651"/>
      <c r="AV23" s="38" t="s">
        <v>32</v>
      </c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47"/>
      <c r="BW23" s="74"/>
      <c r="BX23" s="74"/>
      <c r="BY23" s="74"/>
      <c r="BZ23" s="74"/>
      <c r="CA23" s="74"/>
      <c r="CB23" s="74"/>
      <c r="CC23" s="74"/>
    </row>
    <row r="24" spans="8:81" ht="5.25" customHeight="1">
      <c r="H24" s="109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10"/>
      <c r="AO24" s="609"/>
      <c r="AP24" s="22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4"/>
      <c r="BW24" s="74"/>
      <c r="BX24" s="74"/>
      <c r="BY24" s="74"/>
      <c r="BZ24" s="74"/>
      <c r="CA24" s="74"/>
      <c r="CB24" s="74"/>
      <c r="CC24" s="74"/>
    </row>
    <row r="25" spans="8:81" ht="15">
      <c r="H25" s="108" t="s">
        <v>35</v>
      </c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597" t="e">
        <f>VLOOKUP(H6,A6:E9,5,0)</f>
        <v>#NUM!</v>
      </c>
      <c r="AF25" s="598"/>
      <c r="AG25" s="598"/>
      <c r="AH25" s="598"/>
      <c r="AI25" s="598"/>
      <c r="AJ25" s="598"/>
      <c r="AK25" s="598"/>
      <c r="AL25" s="103" t="s">
        <v>19</v>
      </c>
      <c r="AM25" s="103"/>
      <c r="AN25" s="111"/>
      <c r="AO25" s="609"/>
      <c r="AP25" s="37" t="s">
        <v>35</v>
      </c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628">
        <f>E10</f>
        <v>0</v>
      </c>
      <c r="BN25" s="629"/>
      <c r="BO25" s="629"/>
      <c r="BP25" s="629"/>
      <c r="BQ25" s="629"/>
      <c r="BR25" s="629"/>
      <c r="BS25" s="629"/>
      <c r="BT25" s="38" t="s">
        <v>19</v>
      </c>
      <c r="BU25" s="38"/>
      <c r="BV25" s="47"/>
      <c r="BW25" s="74"/>
      <c r="BX25" s="74"/>
      <c r="BY25" s="74"/>
      <c r="BZ25" s="74"/>
      <c r="CA25" s="74"/>
      <c r="CB25" s="74"/>
      <c r="CC25" s="74"/>
    </row>
    <row r="26" spans="8:81" ht="15">
      <c r="H26" s="108" t="s">
        <v>20</v>
      </c>
      <c r="I26" s="103"/>
      <c r="J26" s="677" t="e">
        <f>AE25/Z9</f>
        <v>#NUM!</v>
      </c>
      <c r="K26" s="677"/>
      <c r="L26" s="677"/>
      <c r="M26" s="677"/>
      <c r="N26" s="103" t="s">
        <v>32</v>
      </c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11"/>
      <c r="AO26" s="609"/>
      <c r="AP26" s="37" t="s">
        <v>20</v>
      </c>
      <c r="AQ26" s="38"/>
      <c r="AR26" s="651" t="e">
        <f>BM25/BH9</f>
        <v>#DIV/0!</v>
      </c>
      <c r="AS26" s="651"/>
      <c r="AT26" s="651"/>
      <c r="AU26" s="651"/>
      <c r="AV26" s="38" t="s">
        <v>32</v>
      </c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47"/>
      <c r="BW26" s="74"/>
      <c r="BX26" s="74"/>
      <c r="BY26" s="74"/>
      <c r="BZ26" s="74"/>
      <c r="CA26" s="74"/>
      <c r="CB26" s="74"/>
      <c r="CC26" s="74"/>
    </row>
    <row r="27" spans="8:81" ht="5.25" customHeight="1">
      <c r="H27" s="109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10"/>
      <c r="AO27" s="121"/>
      <c r="AP27" s="22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4"/>
      <c r="BW27" s="74"/>
      <c r="BX27" s="74"/>
      <c r="BY27" s="74"/>
      <c r="BZ27" s="74"/>
      <c r="CA27" s="74"/>
      <c r="CB27" s="74"/>
      <c r="CC27" s="74"/>
    </row>
    <row r="28" spans="8:81" ht="15">
      <c r="H28" s="108" t="s">
        <v>95</v>
      </c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597" t="e">
        <f>VLOOKUP($H$6,$A$6:$F$9,6,0)</f>
        <v>#NUM!</v>
      </c>
      <c r="AF28" s="598"/>
      <c r="AG28" s="598"/>
      <c r="AH28" s="598"/>
      <c r="AI28" s="598"/>
      <c r="AJ28" s="598"/>
      <c r="AK28" s="598"/>
      <c r="AL28" s="103" t="s">
        <v>19</v>
      </c>
      <c r="AM28" s="103"/>
      <c r="AN28" s="111"/>
      <c r="AO28" s="121"/>
      <c r="AP28" s="37" t="s">
        <v>95</v>
      </c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628">
        <f>F10</f>
        <v>0</v>
      </c>
      <c r="BN28" s="629"/>
      <c r="BO28" s="629"/>
      <c r="BP28" s="629"/>
      <c r="BQ28" s="629"/>
      <c r="BR28" s="629"/>
      <c r="BS28" s="629"/>
      <c r="BT28" s="38" t="s">
        <v>19</v>
      </c>
      <c r="BU28" s="38"/>
      <c r="BV28" s="47"/>
      <c r="BW28" s="74"/>
      <c r="BX28" s="74"/>
      <c r="BY28" s="74"/>
      <c r="BZ28" s="74"/>
      <c r="CA28" s="74"/>
      <c r="CB28" s="74"/>
      <c r="CC28" s="74"/>
    </row>
    <row r="29" spans="8:81" ht="15.75" thickBot="1">
      <c r="H29" s="112" t="s">
        <v>20</v>
      </c>
      <c r="I29" s="113"/>
      <c r="J29" s="681" t="e">
        <f>AE28/$Z$9</f>
        <v>#NUM!</v>
      </c>
      <c r="K29" s="681"/>
      <c r="L29" s="681"/>
      <c r="M29" s="681"/>
      <c r="N29" s="113" t="s">
        <v>32</v>
      </c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4"/>
      <c r="AO29" s="121"/>
      <c r="AP29" s="52" t="s">
        <v>20</v>
      </c>
      <c r="AQ29" s="53"/>
      <c r="AR29" s="656" t="e">
        <f>BM28/$BH$9</f>
        <v>#DIV/0!</v>
      </c>
      <c r="AS29" s="656"/>
      <c r="AT29" s="656"/>
      <c r="AU29" s="656"/>
      <c r="AV29" s="53" t="s">
        <v>32</v>
      </c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4"/>
      <c r="BW29" s="74"/>
      <c r="BX29" s="74"/>
      <c r="BY29" s="74"/>
      <c r="BZ29" s="74"/>
      <c r="CA29" s="74"/>
      <c r="CB29" s="74"/>
      <c r="CC29" s="74"/>
    </row>
    <row r="30" spans="77:81" ht="4.5" customHeight="1" thickBot="1">
      <c r="BY30" s="74"/>
      <c r="BZ30" s="74"/>
      <c r="CA30" s="74"/>
      <c r="CB30" s="74"/>
      <c r="CC30" s="74"/>
    </row>
    <row r="31" spans="8:81" ht="15">
      <c r="H31" s="799">
        <f>1ºPasso!B12</f>
      </c>
      <c r="I31" s="800"/>
      <c r="J31" s="800"/>
      <c r="K31" s="800"/>
      <c r="L31" s="800"/>
      <c r="M31" s="800"/>
      <c r="N31" s="800"/>
      <c r="O31" s="800"/>
      <c r="P31" s="800"/>
      <c r="Q31" s="800"/>
      <c r="R31" s="800"/>
      <c r="S31" s="800"/>
      <c r="T31" s="800"/>
      <c r="U31" s="800"/>
      <c r="V31" s="800"/>
      <c r="W31" s="800"/>
      <c r="X31" s="800"/>
      <c r="Y31" s="800"/>
      <c r="Z31" s="800"/>
      <c r="AA31" s="800"/>
      <c r="AB31" s="800"/>
      <c r="AC31" s="800"/>
      <c r="AD31" s="800"/>
      <c r="AE31" s="800"/>
      <c r="AF31" s="800"/>
      <c r="AG31" s="800"/>
      <c r="AH31" s="800"/>
      <c r="AI31" s="800"/>
      <c r="AJ31" s="800"/>
      <c r="AK31" s="800"/>
      <c r="AL31" s="800"/>
      <c r="AM31" s="800"/>
      <c r="AN31" s="801"/>
      <c r="AO31" s="610"/>
      <c r="AP31" s="802">
        <f>1ºPasso!AV12</f>
      </c>
      <c r="AQ31" s="803"/>
      <c r="AR31" s="803"/>
      <c r="AS31" s="803"/>
      <c r="AT31" s="803"/>
      <c r="AU31" s="803"/>
      <c r="AV31" s="803"/>
      <c r="AW31" s="803"/>
      <c r="AX31" s="803"/>
      <c r="AY31" s="803"/>
      <c r="AZ31" s="803"/>
      <c r="BA31" s="803"/>
      <c r="BB31" s="803"/>
      <c r="BC31" s="803"/>
      <c r="BD31" s="803"/>
      <c r="BE31" s="803"/>
      <c r="BF31" s="803"/>
      <c r="BG31" s="803"/>
      <c r="BH31" s="803"/>
      <c r="BI31" s="803"/>
      <c r="BJ31" s="803"/>
      <c r="BK31" s="803"/>
      <c r="BL31" s="803"/>
      <c r="BM31" s="803"/>
      <c r="BN31" s="803"/>
      <c r="BO31" s="803"/>
      <c r="BP31" s="803"/>
      <c r="BQ31" s="803"/>
      <c r="BR31" s="803"/>
      <c r="BS31" s="803"/>
      <c r="BT31" s="803"/>
      <c r="BU31" s="803"/>
      <c r="BV31" s="804"/>
      <c r="BY31" s="74"/>
      <c r="BZ31" s="74"/>
      <c r="CA31" s="74"/>
      <c r="CB31" s="74"/>
      <c r="CC31" s="74"/>
    </row>
    <row r="32" spans="8:81" ht="15">
      <c r="H32" s="393" t="s">
        <v>25</v>
      </c>
      <c r="I32" s="394"/>
      <c r="J32" s="394"/>
      <c r="K32" s="394"/>
      <c r="L32" s="394"/>
      <c r="M32" s="394"/>
      <c r="N32" s="394"/>
      <c r="O32" s="394"/>
      <c r="P32" s="394"/>
      <c r="Q32" s="394"/>
      <c r="R32" s="394"/>
      <c r="S32" s="394"/>
      <c r="T32" s="394"/>
      <c r="U32" s="394"/>
      <c r="V32" s="394"/>
      <c r="W32" s="394"/>
      <c r="X32" s="394"/>
      <c r="Y32" s="394"/>
      <c r="Z32" s="394"/>
      <c r="AA32" s="394"/>
      <c r="AB32" s="394"/>
      <c r="AC32" s="394"/>
      <c r="AD32" s="394"/>
      <c r="AE32" s="394"/>
      <c r="AF32" s="394"/>
      <c r="AG32" s="394"/>
      <c r="AH32" s="394"/>
      <c r="AI32" s="394"/>
      <c r="AJ32" s="394"/>
      <c r="AK32" s="394"/>
      <c r="AL32" s="394"/>
      <c r="AM32" s="394"/>
      <c r="AN32" s="397"/>
      <c r="AO32" s="610"/>
      <c r="AP32" s="657" t="s">
        <v>25</v>
      </c>
      <c r="AQ32" s="658"/>
      <c r="AR32" s="658"/>
      <c r="AS32" s="658"/>
      <c r="AT32" s="658"/>
      <c r="AU32" s="658"/>
      <c r="AV32" s="658"/>
      <c r="AW32" s="658"/>
      <c r="AX32" s="658"/>
      <c r="AY32" s="658"/>
      <c r="AZ32" s="658"/>
      <c r="BA32" s="658"/>
      <c r="BB32" s="658"/>
      <c r="BC32" s="658"/>
      <c r="BD32" s="658"/>
      <c r="BE32" s="658"/>
      <c r="BF32" s="658"/>
      <c r="BG32" s="658"/>
      <c r="BH32" s="658"/>
      <c r="BI32" s="658"/>
      <c r="BJ32" s="658"/>
      <c r="BK32" s="658"/>
      <c r="BL32" s="658"/>
      <c r="BM32" s="658"/>
      <c r="BN32" s="658"/>
      <c r="BO32" s="658"/>
      <c r="BP32" s="658"/>
      <c r="BQ32" s="658"/>
      <c r="BR32" s="658"/>
      <c r="BS32" s="658"/>
      <c r="BT32" s="658"/>
      <c r="BU32" s="658"/>
      <c r="BV32" s="659"/>
      <c r="BY32" s="74"/>
      <c r="BZ32" s="74"/>
      <c r="CA32" s="74"/>
      <c r="CB32" s="74"/>
      <c r="CC32" s="74"/>
    </row>
    <row r="33" spans="8:74" ht="15">
      <c r="H33" s="662" t="s">
        <v>61</v>
      </c>
      <c r="I33" s="663"/>
      <c r="J33" s="663"/>
      <c r="K33" s="663"/>
      <c r="L33" s="663"/>
      <c r="M33" s="663"/>
      <c r="N33" s="663"/>
      <c r="O33" s="663"/>
      <c r="P33" s="663"/>
      <c r="Q33" s="663"/>
      <c r="R33" s="663"/>
      <c r="S33" s="663"/>
      <c r="T33" s="663"/>
      <c r="U33" s="663"/>
      <c r="V33" s="663"/>
      <c r="W33" s="663"/>
      <c r="X33" s="663"/>
      <c r="Y33" s="663"/>
      <c r="Z33" s="663"/>
      <c r="AA33" s="663"/>
      <c r="AB33" s="663"/>
      <c r="AC33" s="663"/>
      <c r="AD33" s="663"/>
      <c r="AE33" s="663"/>
      <c r="AF33" s="663"/>
      <c r="AG33" s="663"/>
      <c r="AH33" s="663"/>
      <c r="AI33" s="663"/>
      <c r="AJ33" s="663"/>
      <c r="AK33" s="663"/>
      <c r="AL33" s="663"/>
      <c r="AM33" s="663"/>
      <c r="AN33" s="664"/>
      <c r="AO33" s="610"/>
      <c r="AP33" s="665" t="s">
        <v>60</v>
      </c>
      <c r="AQ33" s="666"/>
      <c r="AR33" s="666"/>
      <c r="AS33" s="666"/>
      <c r="AT33" s="666"/>
      <c r="AU33" s="666"/>
      <c r="AV33" s="666"/>
      <c r="AW33" s="666"/>
      <c r="AX33" s="666"/>
      <c r="AY33" s="666"/>
      <c r="AZ33" s="666"/>
      <c r="BA33" s="666"/>
      <c r="BB33" s="666"/>
      <c r="BC33" s="666"/>
      <c r="BD33" s="666"/>
      <c r="BE33" s="666"/>
      <c r="BF33" s="666"/>
      <c r="BG33" s="666"/>
      <c r="BH33" s="666"/>
      <c r="BI33" s="666"/>
      <c r="BJ33" s="666"/>
      <c r="BK33" s="666"/>
      <c r="BL33" s="666"/>
      <c r="BM33" s="666"/>
      <c r="BN33" s="666"/>
      <c r="BO33" s="666"/>
      <c r="BP33" s="666"/>
      <c r="BQ33" s="666"/>
      <c r="BR33" s="666"/>
      <c r="BS33" s="666"/>
      <c r="BT33" s="666"/>
      <c r="BU33" s="666"/>
      <c r="BV33" s="667"/>
    </row>
    <row r="34" spans="8:74" ht="15">
      <c r="H34" s="669"/>
      <c r="I34" s="670"/>
      <c r="J34" s="670"/>
      <c r="K34" s="671" t="s">
        <v>6</v>
      </c>
      <c r="L34" s="672"/>
      <c r="M34" s="672"/>
      <c r="N34" s="672"/>
      <c r="O34" s="672"/>
      <c r="P34" s="672"/>
      <c r="Q34" s="672"/>
      <c r="R34" s="672"/>
      <c r="S34" s="672"/>
      <c r="T34" s="672"/>
      <c r="U34" s="672"/>
      <c r="V34" s="672"/>
      <c r="W34" s="672"/>
      <c r="X34" s="672"/>
      <c r="Y34" s="673"/>
      <c r="Z34" s="678">
        <f>IF(1ºPasso!B16=0%,0,BH9)</f>
        <v>0</v>
      </c>
      <c r="AA34" s="679"/>
      <c r="AB34" s="679"/>
      <c r="AC34" s="679"/>
      <c r="AD34" s="679"/>
      <c r="AE34" s="679"/>
      <c r="AF34" s="679"/>
      <c r="AG34" s="679"/>
      <c r="AH34" s="680"/>
      <c r="AI34" s="674">
        <f>IF(Z34=0,0,Z34/Z34)</f>
        <v>0</v>
      </c>
      <c r="AJ34" s="675"/>
      <c r="AK34" s="675"/>
      <c r="AL34" s="675"/>
      <c r="AM34" s="675"/>
      <c r="AN34" s="676"/>
      <c r="AO34" s="610"/>
      <c r="AP34" s="701"/>
      <c r="AQ34" s="702"/>
      <c r="AR34" s="702"/>
      <c r="AS34" s="703" t="s">
        <v>6</v>
      </c>
      <c r="AT34" s="704"/>
      <c r="AU34" s="704"/>
      <c r="AV34" s="704"/>
      <c r="AW34" s="704"/>
      <c r="AX34" s="704"/>
      <c r="AY34" s="704"/>
      <c r="AZ34" s="704"/>
      <c r="BA34" s="704"/>
      <c r="BB34" s="704"/>
      <c r="BC34" s="704"/>
      <c r="BD34" s="704"/>
      <c r="BE34" s="704"/>
      <c r="BF34" s="704"/>
      <c r="BG34" s="705"/>
      <c r="BH34" s="711">
        <f>IF(1ºPasso!AV16=0%,0,Resultado!BH9)</f>
        <v>0</v>
      </c>
      <c r="BI34" s="712"/>
      <c r="BJ34" s="712"/>
      <c r="BK34" s="712"/>
      <c r="BL34" s="712"/>
      <c r="BM34" s="712"/>
      <c r="BN34" s="712"/>
      <c r="BO34" s="712"/>
      <c r="BP34" s="713"/>
      <c r="BQ34" s="706">
        <f>IF(BH34=0,0,BH34/BH34)</f>
        <v>0</v>
      </c>
      <c r="BR34" s="707"/>
      <c r="BS34" s="707"/>
      <c r="BT34" s="707"/>
      <c r="BU34" s="707"/>
      <c r="BV34" s="708"/>
    </row>
    <row r="35" spans="8:74" ht="15">
      <c r="H35" s="683"/>
      <c r="I35" s="684"/>
      <c r="J35" s="684"/>
      <c r="K35" s="685" t="s">
        <v>1</v>
      </c>
      <c r="L35" s="686"/>
      <c r="M35" s="686"/>
      <c r="N35" s="686"/>
      <c r="O35" s="686"/>
      <c r="P35" s="686"/>
      <c r="Q35" s="686"/>
      <c r="R35" s="686"/>
      <c r="S35" s="686"/>
      <c r="T35" s="686"/>
      <c r="U35" s="686"/>
      <c r="V35" s="686"/>
      <c r="W35" s="686"/>
      <c r="X35" s="686"/>
      <c r="Y35" s="687"/>
      <c r="Z35" s="630">
        <f>(2ºPasso!AQ33)+Custos!CS7+2ºPasso!AQ36</f>
        <v>0</v>
      </c>
      <c r="AA35" s="631"/>
      <c r="AB35" s="631"/>
      <c r="AC35" s="631"/>
      <c r="AD35" s="631"/>
      <c r="AE35" s="631"/>
      <c r="AF35" s="631"/>
      <c r="AG35" s="631"/>
      <c r="AH35" s="632"/>
      <c r="AI35" s="688">
        <f>IF(Z35=0,0,Z35/Z34)</f>
        <v>0</v>
      </c>
      <c r="AJ35" s="689"/>
      <c r="AK35" s="689"/>
      <c r="AL35" s="689"/>
      <c r="AM35" s="689"/>
      <c r="AN35" s="690"/>
      <c r="AO35" s="610"/>
      <c r="AP35" s="709"/>
      <c r="AQ35" s="710"/>
      <c r="AR35" s="710"/>
      <c r="AS35" s="737" t="s">
        <v>1</v>
      </c>
      <c r="AT35" s="738"/>
      <c r="AU35" s="738"/>
      <c r="AV35" s="738"/>
      <c r="AW35" s="738"/>
      <c r="AX35" s="738"/>
      <c r="AY35" s="738"/>
      <c r="AZ35" s="738"/>
      <c r="BA35" s="738"/>
      <c r="BB35" s="738"/>
      <c r="BC35" s="738"/>
      <c r="BD35" s="738"/>
      <c r="BE35" s="738"/>
      <c r="BF35" s="738"/>
      <c r="BG35" s="739"/>
      <c r="BH35" s="714">
        <f>IF(BH34=0,0,((2ºPasso!AQ33)+Custos!CS12+2ºPasso!AQ36))</f>
        <v>0</v>
      </c>
      <c r="BI35" s="715"/>
      <c r="BJ35" s="715"/>
      <c r="BK35" s="715"/>
      <c r="BL35" s="715"/>
      <c r="BM35" s="715"/>
      <c r="BN35" s="715"/>
      <c r="BO35" s="715"/>
      <c r="BP35" s="716"/>
      <c r="BQ35" s="740">
        <f>IF(BH35=0,0,BH35/BH34)</f>
        <v>0</v>
      </c>
      <c r="BR35" s="741"/>
      <c r="BS35" s="741"/>
      <c r="BT35" s="741"/>
      <c r="BU35" s="741"/>
      <c r="BV35" s="742"/>
    </row>
    <row r="36" spans="8:74" ht="15">
      <c r="H36" s="691"/>
      <c r="I36" s="692"/>
      <c r="J36" s="692"/>
      <c r="K36" s="693" t="s">
        <v>26</v>
      </c>
      <c r="L36" s="694"/>
      <c r="M36" s="694"/>
      <c r="N36" s="694"/>
      <c r="O36" s="694"/>
      <c r="P36" s="694"/>
      <c r="Q36" s="694"/>
      <c r="R36" s="694"/>
      <c r="S36" s="694"/>
      <c r="T36" s="694"/>
      <c r="U36" s="694"/>
      <c r="V36" s="694"/>
      <c r="W36" s="694"/>
      <c r="X36" s="694"/>
      <c r="Y36" s="695"/>
      <c r="Z36" s="696">
        <f>Z34-Z35</f>
        <v>0</v>
      </c>
      <c r="AA36" s="696"/>
      <c r="AB36" s="696"/>
      <c r="AC36" s="696"/>
      <c r="AD36" s="696"/>
      <c r="AE36" s="696"/>
      <c r="AF36" s="696"/>
      <c r="AG36" s="696"/>
      <c r="AH36" s="697"/>
      <c r="AI36" s="698">
        <f>IF(Z36=0,0,Z36/Z34)</f>
        <v>0</v>
      </c>
      <c r="AJ36" s="699"/>
      <c r="AK36" s="699"/>
      <c r="AL36" s="699"/>
      <c r="AM36" s="699"/>
      <c r="AN36" s="700"/>
      <c r="AO36" s="610"/>
      <c r="AP36" s="717"/>
      <c r="AQ36" s="718"/>
      <c r="AR36" s="718"/>
      <c r="AS36" s="719" t="s">
        <v>26</v>
      </c>
      <c r="AT36" s="720"/>
      <c r="AU36" s="720"/>
      <c r="AV36" s="720"/>
      <c r="AW36" s="720"/>
      <c r="AX36" s="720"/>
      <c r="AY36" s="720"/>
      <c r="AZ36" s="720"/>
      <c r="BA36" s="720"/>
      <c r="BB36" s="720"/>
      <c r="BC36" s="720"/>
      <c r="BD36" s="720"/>
      <c r="BE36" s="720"/>
      <c r="BF36" s="720"/>
      <c r="BG36" s="721"/>
      <c r="BH36" s="722">
        <f>BH34-BH35</f>
        <v>0</v>
      </c>
      <c r="BI36" s="722"/>
      <c r="BJ36" s="722"/>
      <c r="BK36" s="722"/>
      <c r="BL36" s="722"/>
      <c r="BM36" s="722"/>
      <c r="BN36" s="722"/>
      <c r="BO36" s="722"/>
      <c r="BP36" s="723"/>
      <c r="BQ36" s="724">
        <f>IF(BH36=0,0,BH36/BH34)</f>
        <v>0</v>
      </c>
      <c r="BR36" s="725"/>
      <c r="BS36" s="725"/>
      <c r="BT36" s="725"/>
      <c r="BU36" s="725"/>
      <c r="BV36" s="726"/>
    </row>
    <row r="37" spans="8:74" ht="3.75" customHeight="1">
      <c r="H37" s="25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7"/>
      <c r="AO37" s="610"/>
      <c r="AP37" s="28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30"/>
    </row>
    <row r="38" spans="8:74" ht="15">
      <c r="H38" s="727" t="s">
        <v>93</v>
      </c>
      <c r="I38" s="728"/>
      <c r="J38" s="728"/>
      <c r="K38" s="728"/>
      <c r="L38" s="728"/>
      <c r="M38" s="728"/>
      <c r="N38" s="728"/>
      <c r="O38" s="728"/>
      <c r="P38" s="728"/>
      <c r="Q38" s="728"/>
      <c r="R38" s="728"/>
      <c r="S38" s="728"/>
      <c r="T38" s="728"/>
      <c r="U38" s="728"/>
      <c r="V38" s="728"/>
      <c r="W38" s="728"/>
      <c r="X38" s="728"/>
      <c r="Y38" s="728"/>
      <c r="Z38" s="728"/>
      <c r="AA38" s="728"/>
      <c r="AB38" s="728"/>
      <c r="AC38" s="728"/>
      <c r="AD38" s="728"/>
      <c r="AE38" s="728"/>
      <c r="AF38" s="728"/>
      <c r="AG38" s="728"/>
      <c r="AH38" s="728"/>
      <c r="AI38" s="728"/>
      <c r="AJ38" s="728"/>
      <c r="AK38" s="728"/>
      <c r="AL38" s="728"/>
      <c r="AM38" s="728"/>
      <c r="AN38" s="729"/>
      <c r="AO38" s="610"/>
      <c r="AP38" s="828" t="s">
        <v>93</v>
      </c>
      <c r="AQ38" s="829"/>
      <c r="AR38" s="829"/>
      <c r="AS38" s="829"/>
      <c r="AT38" s="829"/>
      <c r="AU38" s="829"/>
      <c r="AV38" s="829"/>
      <c r="AW38" s="829"/>
      <c r="AX38" s="829"/>
      <c r="AY38" s="829"/>
      <c r="AZ38" s="829"/>
      <c r="BA38" s="829"/>
      <c r="BB38" s="829"/>
      <c r="BC38" s="829"/>
      <c r="BD38" s="829"/>
      <c r="BE38" s="829"/>
      <c r="BF38" s="829"/>
      <c r="BG38" s="829"/>
      <c r="BH38" s="829"/>
      <c r="BI38" s="829"/>
      <c r="BJ38" s="829"/>
      <c r="BK38" s="829"/>
      <c r="BL38" s="829"/>
      <c r="BM38" s="829"/>
      <c r="BN38" s="829"/>
      <c r="BO38" s="829"/>
      <c r="BP38" s="829"/>
      <c r="BQ38" s="829"/>
      <c r="BR38" s="829"/>
      <c r="BS38" s="829"/>
      <c r="BT38" s="829"/>
      <c r="BU38" s="829"/>
      <c r="BV38" s="830"/>
    </row>
    <row r="39" spans="8:74" ht="3.75" customHeight="1">
      <c r="H39" s="25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7"/>
      <c r="AO39" s="610"/>
      <c r="AP39" s="28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30"/>
    </row>
    <row r="40" spans="8:74" ht="15">
      <c r="H40" s="39" t="s">
        <v>27</v>
      </c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599">
        <f>2ºPasso!AQ17</f>
        <v>0</v>
      </c>
      <c r="AA40" s="562"/>
      <c r="AB40" s="562"/>
      <c r="AC40" s="562"/>
      <c r="AD40" s="562"/>
      <c r="AE40" s="562"/>
      <c r="AF40" s="562"/>
      <c r="AG40" s="562"/>
      <c r="AH40" s="562"/>
      <c r="AI40" s="730" t="s">
        <v>19</v>
      </c>
      <c r="AJ40" s="730"/>
      <c r="AK40" s="730"/>
      <c r="AL40" s="730"/>
      <c r="AM40" s="730"/>
      <c r="AN40" s="731"/>
      <c r="AO40" s="610"/>
      <c r="AP40" s="41" t="s">
        <v>27</v>
      </c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623">
        <f>2ºPasso!AQ17</f>
        <v>0</v>
      </c>
      <c r="BI40" s="564"/>
      <c r="BJ40" s="564"/>
      <c r="BK40" s="564"/>
      <c r="BL40" s="564"/>
      <c r="BM40" s="564"/>
      <c r="BN40" s="564"/>
      <c r="BO40" s="564"/>
      <c r="BP40" s="564"/>
      <c r="BQ40" s="733" t="s">
        <v>19</v>
      </c>
      <c r="BR40" s="733"/>
      <c r="BS40" s="733"/>
      <c r="BT40" s="733"/>
      <c r="BU40" s="733"/>
      <c r="BV40" s="734"/>
    </row>
    <row r="41" spans="8:74" ht="15">
      <c r="H41" s="39" t="s">
        <v>28</v>
      </c>
      <c r="I41" s="40"/>
      <c r="J41" s="40"/>
      <c r="K41" s="599">
        <f>Z36</f>
        <v>0</v>
      </c>
      <c r="L41" s="600"/>
      <c r="M41" s="600"/>
      <c r="N41" s="600"/>
      <c r="O41" s="600"/>
      <c r="P41" s="600"/>
      <c r="Q41" s="600"/>
      <c r="R41" s="600"/>
      <c r="S41" s="600"/>
      <c r="T41" s="621" t="str">
        <f>IF(AF41&gt;0,"com aumento de","com uma queda de")</f>
        <v>com uma queda de</v>
      </c>
      <c r="U41" s="621"/>
      <c r="V41" s="621"/>
      <c r="W41" s="621"/>
      <c r="X41" s="621"/>
      <c r="Y41" s="621"/>
      <c r="Z41" s="621"/>
      <c r="AA41" s="621"/>
      <c r="AB41" s="621"/>
      <c r="AC41" s="621"/>
      <c r="AD41" s="621"/>
      <c r="AE41" s="621"/>
      <c r="AF41" s="599">
        <f>K41-Z40</f>
        <v>0</v>
      </c>
      <c r="AG41" s="600"/>
      <c r="AH41" s="600"/>
      <c r="AI41" s="600"/>
      <c r="AJ41" s="600"/>
      <c r="AK41" s="600"/>
      <c r="AL41" s="600"/>
      <c r="AM41" s="600"/>
      <c r="AN41" s="601"/>
      <c r="AO41" s="610"/>
      <c r="AP41" s="41" t="s">
        <v>28</v>
      </c>
      <c r="AQ41" s="42"/>
      <c r="AR41" s="42"/>
      <c r="AS41" s="563">
        <f>BH36</f>
        <v>0</v>
      </c>
      <c r="AT41" s="564"/>
      <c r="AU41" s="564"/>
      <c r="AV41" s="564"/>
      <c r="AW41" s="564"/>
      <c r="AX41" s="564"/>
      <c r="AY41" s="564"/>
      <c r="AZ41" s="564"/>
      <c r="BA41" s="564"/>
      <c r="BB41" s="622" t="str">
        <f>IF(BN41&gt;0,"com aumento de","com uma queda de")</f>
        <v>com uma queda de</v>
      </c>
      <c r="BC41" s="622"/>
      <c r="BD41" s="622"/>
      <c r="BE41" s="622"/>
      <c r="BF41" s="622"/>
      <c r="BG41" s="622"/>
      <c r="BH41" s="622"/>
      <c r="BI41" s="622"/>
      <c r="BJ41" s="622"/>
      <c r="BK41" s="622"/>
      <c r="BL41" s="622"/>
      <c r="BM41" s="622"/>
      <c r="BN41" s="623">
        <f>AS41-BH40</f>
        <v>0</v>
      </c>
      <c r="BO41" s="624"/>
      <c r="BP41" s="624"/>
      <c r="BQ41" s="624"/>
      <c r="BR41" s="624"/>
      <c r="BS41" s="624"/>
      <c r="BT41" s="624"/>
      <c r="BU41" s="624"/>
      <c r="BV41" s="625"/>
    </row>
    <row r="42" spans="8:74" ht="3.75" customHeight="1">
      <c r="H42" s="25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7"/>
      <c r="AO42" s="610"/>
      <c r="AP42" s="28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30"/>
    </row>
    <row r="43" spans="8:92" ht="15">
      <c r="H43" s="39" t="s">
        <v>29</v>
      </c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561">
        <f>Custos!CS7</f>
        <v>0</v>
      </c>
      <c r="Z43" s="562"/>
      <c r="AA43" s="562"/>
      <c r="AB43" s="562"/>
      <c r="AC43" s="562"/>
      <c r="AD43" s="562"/>
      <c r="AE43" s="562"/>
      <c r="AF43" s="562"/>
      <c r="AG43" s="562"/>
      <c r="AH43" s="40" t="s">
        <v>30</v>
      </c>
      <c r="AI43" s="40"/>
      <c r="AJ43" s="40"/>
      <c r="AK43" s="40"/>
      <c r="AL43" s="40"/>
      <c r="AM43" s="40"/>
      <c r="AN43" s="48"/>
      <c r="AO43" s="610"/>
      <c r="AP43" s="41" t="s">
        <v>29</v>
      </c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563">
        <f>Custos!CS12</f>
        <v>0</v>
      </c>
      <c r="BH43" s="564"/>
      <c r="BI43" s="564"/>
      <c r="BJ43" s="564"/>
      <c r="BK43" s="564"/>
      <c r="BL43" s="564"/>
      <c r="BM43" s="564"/>
      <c r="BN43" s="564"/>
      <c r="BO43" s="564"/>
      <c r="BP43" s="42" t="s">
        <v>30</v>
      </c>
      <c r="BQ43" s="42"/>
      <c r="BR43" s="42"/>
      <c r="BS43" s="42"/>
      <c r="BT43" s="42"/>
      <c r="BU43" s="42"/>
      <c r="BV43" s="49"/>
      <c r="CC43" s="602"/>
      <c r="CD43" s="602"/>
      <c r="CE43" s="602"/>
      <c r="CF43" s="602"/>
      <c r="CG43" s="602"/>
      <c r="CH43" s="602"/>
      <c r="CI43" s="602"/>
      <c r="CJ43" s="602"/>
      <c r="CK43" s="602"/>
      <c r="CL43" s="602"/>
      <c r="CM43" s="602"/>
      <c r="CN43" s="602"/>
    </row>
    <row r="44" spans="8:74" ht="15">
      <c r="H44" s="39" t="s">
        <v>63</v>
      </c>
      <c r="I44" s="40"/>
      <c r="J44" s="40"/>
      <c r="K44" s="40"/>
      <c r="L44" s="40"/>
      <c r="M44" s="40"/>
      <c r="N44" s="732">
        <f>IF(Z36=0,0,((Z35/2ºPasso!AQ33)-1))</f>
        <v>0</v>
      </c>
      <c r="O44" s="732"/>
      <c r="P44" s="732"/>
      <c r="Q44" s="732"/>
      <c r="R44" s="732"/>
      <c r="S44" s="732"/>
      <c r="T44" s="732"/>
      <c r="U44" s="732"/>
      <c r="V44" s="732"/>
      <c r="W44" s="40" t="s">
        <v>31</v>
      </c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8"/>
      <c r="AO44" s="610"/>
      <c r="AP44" s="41" t="s">
        <v>63</v>
      </c>
      <c r="AQ44" s="42"/>
      <c r="AR44" s="42"/>
      <c r="AS44" s="42"/>
      <c r="AT44" s="42"/>
      <c r="AU44" s="42"/>
      <c r="AV44" s="735" t="e">
        <f>(BH35/2ºPasso!AQ33)-1</f>
        <v>#DIV/0!</v>
      </c>
      <c r="AW44" s="735"/>
      <c r="AX44" s="735"/>
      <c r="AY44" s="735"/>
      <c r="AZ44" s="735"/>
      <c r="BA44" s="735"/>
      <c r="BB44" s="735"/>
      <c r="BC44" s="735"/>
      <c r="BD44" s="735"/>
      <c r="BE44" s="42" t="s">
        <v>31</v>
      </c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9"/>
    </row>
    <row r="45" spans="8:74" ht="15">
      <c r="H45" s="39" t="s">
        <v>33</v>
      </c>
      <c r="I45" s="40"/>
      <c r="J45" s="40"/>
      <c r="K45" s="40"/>
      <c r="L45" s="682">
        <f>IF(Z36=0,0,Y43/Z34)</f>
        <v>0</v>
      </c>
      <c r="M45" s="682"/>
      <c r="N45" s="682"/>
      <c r="O45" s="682"/>
      <c r="P45" s="40" t="s">
        <v>32</v>
      </c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8"/>
      <c r="AO45" s="610"/>
      <c r="AP45" s="41" t="s">
        <v>33</v>
      </c>
      <c r="AQ45" s="42"/>
      <c r="AR45" s="42"/>
      <c r="AS45" s="42"/>
      <c r="AT45" s="736">
        <f>IF(BH36=0,0,BG43/BH34)</f>
        <v>0</v>
      </c>
      <c r="AU45" s="736"/>
      <c r="AV45" s="736"/>
      <c r="AW45" s="736"/>
      <c r="AX45" s="42" t="s">
        <v>32</v>
      </c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9"/>
    </row>
    <row r="46" spans="8:74" ht="3.75" customHeight="1">
      <c r="H46" s="25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7"/>
      <c r="AO46" s="610"/>
      <c r="AP46" s="28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30"/>
    </row>
    <row r="47" spans="8:74" ht="15">
      <c r="H47" s="39" t="s">
        <v>34</v>
      </c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561">
        <f>Custos!CS6</f>
        <v>0</v>
      </c>
      <c r="AF47" s="562"/>
      <c r="AG47" s="562"/>
      <c r="AH47" s="562"/>
      <c r="AI47" s="562"/>
      <c r="AJ47" s="562"/>
      <c r="AK47" s="562"/>
      <c r="AL47" s="40" t="s">
        <v>19</v>
      </c>
      <c r="AM47" s="40"/>
      <c r="AN47" s="48"/>
      <c r="AO47" s="610"/>
      <c r="AP47" s="41" t="s">
        <v>34</v>
      </c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563">
        <f>Custos!CS11</f>
        <v>0</v>
      </c>
      <c r="BN47" s="564"/>
      <c r="BO47" s="564"/>
      <c r="BP47" s="564"/>
      <c r="BQ47" s="564"/>
      <c r="BR47" s="564"/>
      <c r="BS47" s="564"/>
      <c r="BT47" s="42" t="s">
        <v>19</v>
      </c>
      <c r="BU47" s="42"/>
      <c r="BV47" s="49"/>
    </row>
    <row r="48" spans="8:74" ht="15">
      <c r="H48" s="39" t="s">
        <v>20</v>
      </c>
      <c r="I48" s="40"/>
      <c r="J48" s="682">
        <f>IF(Z36=0,0,AE47/Z34)</f>
        <v>0</v>
      </c>
      <c r="K48" s="682"/>
      <c r="L48" s="682"/>
      <c r="M48" s="682"/>
      <c r="N48" s="40" t="s">
        <v>32</v>
      </c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8"/>
      <c r="AO48" s="610"/>
      <c r="AP48" s="41" t="s">
        <v>20</v>
      </c>
      <c r="AQ48" s="42"/>
      <c r="AR48" s="736">
        <f>IF(BH36=0,0,BM47/BH34)</f>
        <v>0</v>
      </c>
      <c r="AS48" s="736"/>
      <c r="AT48" s="736"/>
      <c r="AU48" s="736"/>
      <c r="AV48" s="42" t="s">
        <v>32</v>
      </c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9"/>
    </row>
    <row r="49" spans="8:74" ht="3.75" customHeight="1">
      <c r="H49" s="25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7"/>
      <c r="AO49" s="610"/>
      <c r="AP49" s="28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30"/>
    </row>
    <row r="50" spans="8:74" ht="15">
      <c r="H50" s="39" t="s">
        <v>35</v>
      </c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561">
        <f>Custos!CK6</f>
        <v>0</v>
      </c>
      <c r="AF50" s="562"/>
      <c r="AG50" s="562"/>
      <c r="AH50" s="562"/>
      <c r="AI50" s="562"/>
      <c r="AJ50" s="562"/>
      <c r="AK50" s="562"/>
      <c r="AL50" s="40" t="s">
        <v>19</v>
      </c>
      <c r="AM50" s="40"/>
      <c r="AN50" s="48"/>
      <c r="AO50" s="610"/>
      <c r="AP50" s="41" t="s">
        <v>35</v>
      </c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563">
        <f>Custos!CK11</f>
        <v>0</v>
      </c>
      <c r="BN50" s="564"/>
      <c r="BO50" s="564"/>
      <c r="BP50" s="564"/>
      <c r="BQ50" s="564"/>
      <c r="BR50" s="564"/>
      <c r="BS50" s="564"/>
      <c r="BT50" s="42" t="s">
        <v>19</v>
      </c>
      <c r="BU50" s="42"/>
      <c r="BV50" s="49"/>
    </row>
    <row r="51" spans="8:74" ht="15">
      <c r="H51" s="39" t="s">
        <v>20</v>
      </c>
      <c r="I51" s="40"/>
      <c r="J51" s="682">
        <f>IF($Z$36=0,0,AE50/$Z$34)</f>
        <v>0</v>
      </c>
      <c r="K51" s="682"/>
      <c r="L51" s="682"/>
      <c r="M51" s="682"/>
      <c r="N51" s="40" t="s">
        <v>32</v>
      </c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8"/>
      <c r="AO51" s="610"/>
      <c r="AP51" s="41" t="s">
        <v>20</v>
      </c>
      <c r="AQ51" s="42"/>
      <c r="AR51" s="736">
        <f>IF($BH$36=0,0,BM50/$BH$34)</f>
        <v>0</v>
      </c>
      <c r="AS51" s="736"/>
      <c r="AT51" s="736"/>
      <c r="AU51" s="736"/>
      <c r="AV51" s="42" t="s">
        <v>32</v>
      </c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9"/>
    </row>
    <row r="52" spans="8:74" ht="3.75" customHeight="1">
      <c r="H52" s="25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7"/>
      <c r="AO52" s="121"/>
      <c r="AP52" s="28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30"/>
    </row>
    <row r="53" spans="8:74" ht="15">
      <c r="H53" s="39" t="s">
        <v>95</v>
      </c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561">
        <f>Custos!CA7</f>
        <v>0</v>
      </c>
      <c r="AF53" s="562"/>
      <c r="AG53" s="562"/>
      <c r="AH53" s="562"/>
      <c r="AI53" s="562"/>
      <c r="AJ53" s="562"/>
      <c r="AK53" s="562"/>
      <c r="AL53" s="40" t="s">
        <v>19</v>
      </c>
      <c r="AM53" s="40"/>
      <c r="AN53" s="48"/>
      <c r="AO53" s="121"/>
      <c r="AP53" s="41" t="s">
        <v>95</v>
      </c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563">
        <f>Custos!CA12</f>
        <v>0</v>
      </c>
      <c r="BN53" s="564"/>
      <c r="BO53" s="564"/>
      <c r="BP53" s="564"/>
      <c r="BQ53" s="564"/>
      <c r="BR53" s="564"/>
      <c r="BS53" s="564"/>
      <c r="BT53" s="42" t="s">
        <v>19</v>
      </c>
      <c r="BU53" s="42"/>
      <c r="BV53" s="49"/>
    </row>
    <row r="54" spans="8:74" ht="15.75" thickBot="1">
      <c r="H54" s="55" t="s">
        <v>20</v>
      </c>
      <c r="I54" s="56"/>
      <c r="J54" s="565">
        <f>IF($Z$36=0,0,AE53/$Z$34)</f>
        <v>0</v>
      </c>
      <c r="K54" s="565"/>
      <c r="L54" s="565"/>
      <c r="M54" s="565"/>
      <c r="N54" s="56" t="s">
        <v>32</v>
      </c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7"/>
      <c r="AO54" s="121"/>
      <c r="AP54" s="58" t="s">
        <v>20</v>
      </c>
      <c r="AQ54" s="59"/>
      <c r="AR54" s="566">
        <f>IF($BH$36=0,0,BM53/$BH$34)</f>
        <v>0</v>
      </c>
      <c r="AS54" s="566"/>
      <c r="AT54" s="566"/>
      <c r="AU54" s="566"/>
      <c r="AV54" s="59" t="s">
        <v>32</v>
      </c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60"/>
    </row>
    <row r="55" ht="4.5" customHeight="1" thickBot="1"/>
    <row r="56" spans="8:74" ht="15">
      <c r="H56" s="834">
        <f>1ºPasso!B51</f>
      </c>
      <c r="I56" s="835"/>
      <c r="J56" s="835"/>
      <c r="K56" s="835"/>
      <c r="L56" s="835"/>
      <c r="M56" s="835"/>
      <c r="N56" s="835"/>
      <c r="O56" s="835"/>
      <c r="P56" s="835"/>
      <c r="Q56" s="835"/>
      <c r="R56" s="835"/>
      <c r="S56" s="835"/>
      <c r="T56" s="835"/>
      <c r="U56" s="835"/>
      <c r="V56" s="835"/>
      <c r="W56" s="835"/>
      <c r="X56" s="835"/>
      <c r="Y56" s="835"/>
      <c r="Z56" s="835"/>
      <c r="AA56" s="835"/>
      <c r="AB56" s="835"/>
      <c r="AC56" s="835"/>
      <c r="AD56" s="835"/>
      <c r="AE56" s="835"/>
      <c r="AF56" s="835"/>
      <c r="AG56" s="835"/>
      <c r="AH56" s="835"/>
      <c r="AI56" s="835"/>
      <c r="AJ56" s="835"/>
      <c r="AK56" s="835"/>
      <c r="AL56" s="835"/>
      <c r="AM56" s="835"/>
      <c r="AN56" s="836"/>
      <c r="AO56" s="787"/>
      <c r="AP56" s="746">
        <f>1ºPasso!AV51</f>
      </c>
      <c r="AQ56" s="747"/>
      <c r="AR56" s="747"/>
      <c r="AS56" s="747"/>
      <c r="AT56" s="747"/>
      <c r="AU56" s="747"/>
      <c r="AV56" s="747"/>
      <c r="AW56" s="747"/>
      <c r="AX56" s="747"/>
      <c r="AY56" s="747"/>
      <c r="AZ56" s="747"/>
      <c r="BA56" s="747"/>
      <c r="BB56" s="747"/>
      <c r="BC56" s="747"/>
      <c r="BD56" s="747"/>
      <c r="BE56" s="747"/>
      <c r="BF56" s="747"/>
      <c r="BG56" s="747"/>
      <c r="BH56" s="747"/>
      <c r="BI56" s="747"/>
      <c r="BJ56" s="747"/>
      <c r="BK56" s="747"/>
      <c r="BL56" s="747"/>
      <c r="BM56" s="747"/>
      <c r="BN56" s="747"/>
      <c r="BO56" s="747"/>
      <c r="BP56" s="747"/>
      <c r="BQ56" s="747"/>
      <c r="BR56" s="747"/>
      <c r="BS56" s="747"/>
      <c r="BT56" s="747"/>
      <c r="BU56" s="747"/>
      <c r="BV56" s="748"/>
    </row>
    <row r="57" spans="8:74" ht="15">
      <c r="H57" s="348" t="s">
        <v>25</v>
      </c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  <c r="X57" s="349"/>
      <c r="Y57" s="349"/>
      <c r="Z57" s="349"/>
      <c r="AA57" s="349"/>
      <c r="AB57" s="349"/>
      <c r="AC57" s="349"/>
      <c r="AD57" s="349"/>
      <c r="AE57" s="349"/>
      <c r="AF57" s="349"/>
      <c r="AG57" s="349"/>
      <c r="AH57" s="349"/>
      <c r="AI57" s="349"/>
      <c r="AJ57" s="349"/>
      <c r="AK57" s="349"/>
      <c r="AL57" s="349"/>
      <c r="AM57" s="349"/>
      <c r="AN57" s="350"/>
      <c r="AO57" s="787"/>
      <c r="AP57" s="749" t="s">
        <v>25</v>
      </c>
      <c r="AQ57" s="750"/>
      <c r="AR57" s="750"/>
      <c r="AS57" s="750"/>
      <c r="AT57" s="750"/>
      <c r="AU57" s="750"/>
      <c r="AV57" s="750"/>
      <c r="AW57" s="750"/>
      <c r="AX57" s="750"/>
      <c r="AY57" s="750"/>
      <c r="AZ57" s="750"/>
      <c r="BA57" s="750"/>
      <c r="BB57" s="750"/>
      <c r="BC57" s="750"/>
      <c r="BD57" s="750"/>
      <c r="BE57" s="750"/>
      <c r="BF57" s="750"/>
      <c r="BG57" s="750"/>
      <c r="BH57" s="750"/>
      <c r="BI57" s="750"/>
      <c r="BJ57" s="750"/>
      <c r="BK57" s="750"/>
      <c r="BL57" s="750"/>
      <c r="BM57" s="750"/>
      <c r="BN57" s="750"/>
      <c r="BO57" s="750"/>
      <c r="BP57" s="750"/>
      <c r="BQ57" s="750"/>
      <c r="BR57" s="750"/>
      <c r="BS57" s="750"/>
      <c r="BT57" s="750"/>
      <c r="BU57" s="750"/>
      <c r="BV57" s="751"/>
    </row>
    <row r="58" spans="8:74" ht="15">
      <c r="H58" s="743" t="s">
        <v>59</v>
      </c>
      <c r="I58" s="744"/>
      <c r="J58" s="744"/>
      <c r="K58" s="744"/>
      <c r="L58" s="744"/>
      <c r="M58" s="744"/>
      <c r="N58" s="744"/>
      <c r="O58" s="744"/>
      <c r="P58" s="744"/>
      <c r="Q58" s="744"/>
      <c r="R58" s="744"/>
      <c r="S58" s="744"/>
      <c r="T58" s="744"/>
      <c r="U58" s="744"/>
      <c r="V58" s="744"/>
      <c r="W58" s="744"/>
      <c r="X58" s="744"/>
      <c r="Y58" s="744"/>
      <c r="Z58" s="744"/>
      <c r="AA58" s="744"/>
      <c r="AB58" s="744"/>
      <c r="AC58" s="744"/>
      <c r="AD58" s="744"/>
      <c r="AE58" s="744"/>
      <c r="AF58" s="744"/>
      <c r="AG58" s="744"/>
      <c r="AH58" s="744"/>
      <c r="AI58" s="744"/>
      <c r="AJ58" s="744"/>
      <c r="AK58" s="744"/>
      <c r="AL58" s="744"/>
      <c r="AM58" s="744"/>
      <c r="AN58" s="745"/>
      <c r="AO58" s="787"/>
      <c r="AP58" s="752" t="s">
        <v>75</v>
      </c>
      <c r="AQ58" s="753"/>
      <c r="AR58" s="753"/>
      <c r="AS58" s="753"/>
      <c r="AT58" s="753"/>
      <c r="AU58" s="753"/>
      <c r="AV58" s="753"/>
      <c r="AW58" s="753"/>
      <c r="AX58" s="753"/>
      <c r="AY58" s="753"/>
      <c r="AZ58" s="753"/>
      <c r="BA58" s="753"/>
      <c r="BB58" s="753"/>
      <c r="BC58" s="753"/>
      <c r="BD58" s="753"/>
      <c r="BE58" s="753"/>
      <c r="BF58" s="753"/>
      <c r="BG58" s="753"/>
      <c r="BH58" s="753"/>
      <c r="BI58" s="753"/>
      <c r="BJ58" s="753"/>
      <c r="BK58" s="753"/>
      <c r="BL58" s="753"/>
      <c r="BM58" s="753"/>
      <c r="BN58" s="753"/>
      <c r="BO58" s="753"/>
      <c r="BP58" s="753"/>
      <c r="BQ58" s="753"/>
      <c r="BR58" s="753"/>
      <c r="BS58" s="753"/>
      <c r="BT58" s="753"/>
      <c r="BU58" s="753"/>
      <c r="BV58" s="754"/>
    </row>
    <row r="59" spans="8:74" ht="15">
      <c r="H59" s="790"/>
      <c r="I59" s="791"/>
      <c r="J59" s="792"/>
      <c r="K59" s="793" t="s">
        <v>6</v>
      </c>
      <c r="L59" s="793"/>
      <c r="M59" s="793"/>
      <c r="N59" s="793"/>
      <c r="O59" s="793"/>
      <c r="P59" s="793"/>
      <c r="Q59" s="793"/>
      <c r="R59" s="793"/>
      <c r="S59" s="793"/>
      <c r="T59" s="793"/>
      <c r="U59" s="793"/>
      <c r="V59" s="793"/>
      <c r="W59" s="793"/>
      <c r="X59" s="793"/>
      <c r="Y59" s="793"/>
      <c r="Z59" s="577">
        <f>IF(1ºPasso!B55=0%,0,Resultado!BH9)</f>
        <v>0</v>
      </c>
      <c r="AA59" s="578"/>
      <c r="AB59" s="578"/>
      <c r="AC59" s="578"/>
      <c r="AD59" s="578"/>
      <c r="AE59" s="578"/>
      <c r="AF59" s="578"/>
      <c r="AG59" s="578"/>
      <c r="AH59" s="579"/>
      <c r="AI59" s="794">
        <f>IF(Z59=0,0,Z59/Z59)</f>
        <v>0</v>
      </c>
      <c r="AJ59" s="794"/>
      <c r="AK59" s="794"/>
      <c r="AL59" s="794"/>
      <c r="AM59" s="794"/>
      <c r="AN59" s="795"/>
      <c r="AO59" s="787"/>
      <c r="AP59" s="760"/>
      <c r="AQ59" s="761"/>
      <c r="AR59" s="761"/>
      <c r="AS59" s="762" t="s">
        <v>6</v>
      </c>
      <c r="AT59" s="763"/>
      <c r="AU59" s="763"/>
      <c r="AV59" s="763"/>
      <c r="AW59" s="763"/>
      <c r="AX59" s="763"/>
      <c r="AY59" s="763"/>
      <c r="AZ59" s="763"/>
      <c r="BA59" s="763"/>
      <c r="BB59" s="763"/>
      <c r="BC59" s="763"/>
      <c r="BD59" s="763"/>
      <c r="BE59" s="763"/>
      <c r="BF59" s="763"/>
      <c r="BG59" s="764"/>
      <c r="BH59" s="583">
        <f>IF(1ºPasso!AV55=0,0,Resultado!BH9)</f>
        <v>0</v>
      </c>
      <c r="BI59" s="584"/>
      <c r="BJ59" s="584"/>
      <c r="BK59" s="584"/>
      <c r="BL59" s="584"/>
      <c r="BM59" s="584"/>
      <c r="BN59" s="584"/>
      <c r="BO59" s="584"/>
      <c r="BP59" s="585"/>
      <c r="BQ59" s="567">
        <f>IF(BH59=0,0,BH59/BH59)</f>
        <v>0</v>
      </c>
      <c r="BR59" s="568"/>
      <c r="BS59" s="568"/>
      <c r="BT59" s="568"/>
      <c r="BU59" s="568"/>
      <c r="BV59" s="569"/>
    </row>
    <row r="60" spans="8:74" ht="15">
      <c r="H60" s="765"/>
      <c r="I60" s="766"/>
      <c r="J60" s="767"/>
      <c r="K60" s="827" t="s">
        <v>1</v>
      </c>
      <c r="L60" s="827"/>
      <c r="M60" s="827"/>
      <c r="N60" s="827"/>
      <c r="O60" s="827"/>
      <c r="P60" s="827"/>
      <c r="Q60" s="827"/>
      <c r="R60" s="827"/>
      <c r="S60" s="827"/>
      <c r="T60" s="827"/>
      <c r="U60" s="827"/>
      <c r="V60" s="827"/>
      <c r="W60" s="827"/>
      <c r="X60" s="827"/>
      <c r="Y60" s="827"/>
      <c r="Z60" s="580">
        <f>IF(Z59=0,0,((2ºPasso!AQ33)+Custos!CS17+2ºPasso!AQ36))</f>
        <v>0</v>
      </c>
      <c r="AA60" s="581"/>
      <c r="AB60" s="581"/>
      <c r="AC60" s="581"/>
      <c r="AD60" s="581"/>
      <c r="AE60" s="581"/>
      <c r="AF60" s="581"/>
      <c r="AG60" s="581"/>
      <c r="AH60" s="582"/>
      <c r="AI60" s="771">
        <f>IF(Z60=0,0,Z60/Z59)</f>
        <v>0</v>
      </c>
      <c r="AJ60" s="771"/>
      <c r="AK60" s="771"/>
      <c r="AL60" s="771"/>
      <c r="AM60" s="771"/>
      <c r="AN60" s="772"/>
      <c r="AO60" s="787"/>
      <c r="AP60" s="813"/>
      <c r="AQ60" s="814"/>
      <c r="AR60" s="814"/>
      <c r="AS60" s="815" t="s">
        <v>1</v>
      </c>
      <c r="AT60" s="816"/>
      <c r="AU60" s="816"/>
      <c r="AV60" s="816"/>
      <c r="AW60" s="816"/>
      <c r="AX60" s="816"/>
      <c r="AY60" s="816"/>
      <c r="AZ60" s="816"/>
      <c r="BA60" s="816"/>
      <c r="BB60" s="816"/>
      <c r="BC60" s="816"/>
      <c r="BD60" s="816"/>
      <c r="BE60" s="816"/>
      <c r="BF60" s="816"/>
      <c r="BG60" s="817"/>
      <c r="BH60" s="586">
        <f>IF(BH59=0,0,((2ºPasso!AQ33)+Custos!CS22+2ºPasso!AQ36))</f>
        <v>0</v>
      </c>
      <c r="BI60" s="587"/>
      <c r="BJ60" s="587"/>
      <c r="BK60" s="587"/>
      <c r="BL60" s="587"/>
      <c r="BM60" s="587"/>
      <c r="BN60" s="587"/>
      <c r="BO60" s="587"/>
      <c r="BP60" s="588"/>
      <c r="BQ60" s="807">
        <f>IF(BH60=0,0,BH60/BH59)</f>
        <v>0</v>
      </c>
      <c r="BR60" s="808"/>
      <c r="BS60" s="808"/>
      <c r="BT60" s="808"/>
      <c r="BU60" s="808"/>
      <c r="BV60" s="809"/>
    </row>
    <row r="61" spans="8:74" ht="15">
      <c r="H61" s="765"/>
      <c r="I61" s="766"/>
      <c r="J61" s="767"/>
      <c r="K61" s="768" t="s">
        <v>26</v>
      </c>
      <c r="L61" s="769"/>
      <c r="M61" s="769"/>
      <c r="N61" s="769"/>
      <c r="O61" s="769"/>
      <c r="P61" s="769"/>
      <c r="Q61" s="769"/>
      <c r="R61" s="769"/>
      <c r="S61" s="769"/>
      <c r="T61" s="769"/>
      <c r="U61" s="769"/>
      <c r="V61" s="769"/>
      <c r="W61" s="769"/>
      <c r="X61" s="769"/>
      <c r="Y61" s="770"/>
      <c r="Z61" s="580">
        <f>Z59-Z60</f>
        <v>0</v>
      </c>
      <c r="AA61" s="581"/>
      <c r="AB61" s="581"/>
      <c r="AC61" s="581"/>
      <c r="AD61" s="581"/>
      <c r="AE61" s="581"/>
      <c r="AF61" s="581"/>
      <c r="AG61" s="581"/>
      <c r="AH61" s="582"/>
      <c r="AI61" s="771">
        <f>IF(Z61=0,0,Z61/Z59)</f>
        <v>0</v>
      </c>
      <c r="AJ61" s="771"/>
      <c r="AK61" s="771"/>
      <c r="AL61" s="771"/>
      <c r="AM61" s="771"/>
      <c r="AN61" s="772"/>
      <c r="AO61" s="787"/>
      <c r="AP61" s="773"/>
      <c r="AQ61" s="774"/>
      <c r="AR61" s="774"/>
      <c r="AS61" s="775" t="s">
        <v>26</v>
      </c>
      <c r="AT61" s="776"/>
      <c r="AU61" s="776"/>
      <c r="AV61" s="776"/>
      <c r="AW61" s="776"/>
      <c r="AX61" s="776"/>
      <c r="AY61" s="776"/>
      <c r="AZ61" s="776"/>
      <c r="BA61" s="776"/>
      <c r="BB61" s="776"/>
      <c r="BC61" s="776"/>
      <c r="BD61" s="776"/>
      <c r="BE61" s="776"/>
      <c r="BF61" s="776"/>
      <c r="BG61" s="777"/>
      <c r="BH61" s="755">
        <f>BH59-BH60</f>
        <v>0</v>
      </c>
      <c r="BI61" s="755"/>
      <c r="BJ61" s="755"/>
      <c r="BK61" s="755"/>
      <c r="BL61" s="755"/>
      <c r="BM61" s="755"/>
      <c r="BN61" s="755"/>
      <c r="BO61" s="755"/>
      <c r="BP61" s="756"/>
      <c r="BQ61" s="757">
        <f>IF(BH61=0,0,BH61/BH59)</f>
        <v>0</v>
      </c>
      <c r="BR61" s="758"/>
      <c r="BS61" s="758"/>
      <c r="BT61" s="758"/>
      <c r="BU61" s="758"/>
      <c r="BV61" s="759"/>
    </row>
    <row r="62" spans="8:74" ht="3.75" customHeight="1">
      <c r="H62" s="31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3"/>
      <c r="AO62" s="787"/>
      <c r="AP62" s="34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6"/>
    </row>
    <row r="63" spans="8:74" ht="15">
      <c r="H63" s="780" t="s">
        <v>93</v>
      </c>
      <c r="I63" s="781"/>
      <c r="J63" s="781"/>
      <c r="K63" s="781"/>
      <c r="L63" s="781"/>
      <c r="M63" s="781"/>
      <c r="N63" s="781"/>
      <c r="O63" s="781"/>
      <c r="P63" s="781"/>
      <c r="Q63" s="781"/>
      <c r="R63" s="781"/>
      <c r="S63" s="781"/>
      <c r="T63" s="781"/>
      <c r="U63" s="781"/>
      <c r="V63" s="781"/>
      <c r="W63" s="781"/>
      <c r="X63" s="781"/>
      <c r="Y63" s="781"/>
      <c r="Z63" s="781"/>
      <c r="AA63" s="781"/>
      <c r="AB63" s="781"/>
      <c r="AC63" s="781"/>
      <c r="AD63" s="781"/>
      <c r="AE63" s="781"/>
      <c r="AF63" s="781"/>
      <c r="AG63" s="781"/>
      <c r="AH63" s="781"/>
      <c r="AI63" s="781"/>
      <c r="AJ63" s="781"/>
      <c r="AK63" s="781"/>
      <c r="AL63" s="781"/>
      <c r="AM63" s="781"/>
      <c r="AN63" s="782"/>
      <c r="AO63" s="787"/>
      <c r="AP63" s="818" t="s">
        <v>93</v>
      </c>
      <c r="AQ63" s="819"/>
      <c r="AR63" s="819"/>
      <c r="AS63" s="819"/>
      <c r="AT63" s="819"/>
      <c r="AU63" s="819"/>
      <c r="AV63" s="819"/>
      <c r="AW63" s="819"/>
      <c r="AX63" s="819"/>
      <c r="AY63" s="819"/>
      <c r="AZ63" s="819"/>
      <c r="BA63" s="819"/>
      <c r="BB63" s="819"/>
      <c r="BC63" s="819"/>
      <c r="BD63" s="819"/>
      <c r="BE63" s="819"/>
      <c r="BF63" s="819"/>
      <c r="BG63" s="819"/>
      <c r="BH63" s="819"/>
      <c r="BI63" s="819"/>
      <c r="BJ63" s="819"/>
      <c r="BK63" s="819"/>
      <c r="BL63" s="819"/>
      <c r="BM63" s="819"/>
      <c r="BN63" s="819"/>
      <c r="BO63" s="819"/>
      <c r="BP63" s="819"/>
      <c r="BQ63" s="819"/>
      <c r="BR63" s="819"/>
      <c r="BS63" s="819"/>
      <c r="BT63" s="819"/>
      <c r="BU63" s="819"/>
      <c r="BV63" s="820"/>
    </row>
    <row r="64" spans="8:74" ht="3.75" customHeight="1">
      <c r="H64" s="31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3"/>
      <c r="AO64" s="787"/>
      <c r="AP64" s="34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6"/>
    </row>
    <row r="65" spans="8:74" ht="15">
      <c r="H65" s="43" t="s">
        <v>27</v>
      </c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783">
        <f>IF(Z61=0,0,2ºPasso!$AQ$17)</f>
        <v>0</v>
      </c>
      <c r="AA65" s="779"/>
      <c r="AB65" s="779"/>
      <c r="AC65" s="779"/>
      <c r="AD65" s="779"/>
      <c r="AE65" s="779"/>
      <c r="AF65" s="779"/>
      <c r="AG65" s="779"/>
      <c r="AH65" s="779"/>
      <c r="AI65" s="784" t="s">
        <v>19</v>
      </c>
      <c r="AJ65" s="784"/>
      <c r="AK65" s="784"/>
      <c r="AL65" s="784"/>
      <c r="AM65" s="784"/>
      <c r="AN65" s="785"/>
      <c r="AO65" s="787"/>
      <c r="AP65" s="45" t="s">
        <v>27</v>
      </c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821">
        <f>IF(BH61=0,0,2ºPasso!$AQ$17)</f>
        <v>0</v>
      </c>
      <c r="BI65" s="560"/>
      <c r="BJ65" s="560"/>
      <c r="BK65" s="560"/>
      <c r="BL65" s="560"/>
      <c r="BM65" s="560"/>
      <c r="BN65" s="560"/>
      <c r="BO65" s="560"/>
      <c r="BP65" s="560"/>
      <c r="BQ65" s="822" t="s">
        <v>19</v>
      </c>
      <c r="BR65" s="822"/>
      <c r="BS65" s="822"/>
      <c r="BT65" s="822"/>
      <c r="BU65" s="822"/>
      <c r="BV65" s="823"/>
    </row>
    <row r="66" spans="8:74" ht="15">
      <c r="H66" s="43" t="s">
        <v>28</v>
      </c>
      <c r="I66" s="44"/>
      <c r="J66" s="44"/>
      <c r="K66" s="783">
        <f>Z61</f>
        <v>0</v>
      </c>
      <c r="L66" s="805"/>
      <c r="M66" s="805"/>
      <c r="N66" s="805"/>
      <c r="O66" s="805"/>
      <c r="P66" s="805"/>
      <c r="Q66" s="805"/>
      <c r="R66" s="805"/>
      <c r="S66" s="805"/>
      <c r="T66" s="558" t="str">
        <f>IF(AF66&gt;0,"com aumento de","com uma queda de")</f>
        <v>com uma queda de</v>
      </c>
      <c r="U66" s="558"/>
      <c r="V66" s="558"/>
      <c r="W66" s="558"/>
      <c r="X66" s="558"/>
      <c r="Y66" s="558"/>
      <c r="Z66" s="558"/>
      <c r="AA66" s="558"/>
      <c r="AB66" s="558"/>
      <c r="AC66" s="558"/>
      <c r="AD66" s="558"/>
      <c r="AE66" s="558"/>
      <c r="AF66" s="783">
        <f>K66-Z65</f>
        <v>0</v>
      </c>
      <c r="AG66" s="805"/>
      <c r="AH66" s="805"/>
      <c r="AI66" s="805"/>
      <c r="AJ66" s="805"/>
      <c r="AK66" s="805"/>
      <c r="AL66" s="805"/>
      <c r="AM66" s="805"/>
      <c r="AN66" s="806"/>
      <c r="AO66" s="787"/>
      <c r="AP66" s="45" t="s">
        <v>28</v>
      </c>
      <c r="AQ66" s="46"/>
      <c r="AR66" s="46"/>
      <c r="AS66" s="821">
        <f>BH61</f>
        <v>0</v>
      </c>
      <c r="AT66" s="824"/>
      <c r="AU66" s="824"/>
      <c r="AV66" s="824"/>
      <c r="AW66" s="824"/>
      <c r="AX66" s="824"/>
      <c r="AY66" s="824"/>
      <c r="AZ66" s="824"/>
      <c r="BA66" s="824"/>
      <c r="BB66" s="826" t="str">
        <f>IF(BN66&gt;0,"com aumento de","com uma queda de")</f>
        <v>com uma queda de</v>
      </c>
      <c r="BC66" s="826"/>
      <c r="BD66" s="826"/>
      <c r="BE66" s="826"/>
      <c r="BF66" s="826"/>
      <c r="BG66" s="826"/>
      <c r="BH66" s="826"/>
      <c r="BI66" s="826"/>
      <c r="BJ66" s="826"/>
      <c r="BK66" s="826"/>
      <c r="BL66" s="826"/>
      <c r="BM66" s="826"/>
      <c r="BN66" s="821">
        <f>AS66-BH65</f>
        <v>0</v>
      </c>
      <c r="BO66" s="824"/>
      <c r="BP66" s="824"/>
      <c r="BQ66" s="824"/>
      <c r="BR66" s="824"/>
      <c r="BS66" s="824"/>
      <c r="BT66" s="824"/>
      <c r="BU66" s="824"/>
      <c r="BV66" s="825"/>
    </row>
    <row r="67" spans="8:74" ht="3.75" customHeight="1">
      <c r="H67" s="31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3"/>
      <c r="AO67" s="787"/>
      <c r="AP67" s="34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6"/>
    </row>
    <row r="68" spans="8:74" ht="15">
      <c r="H68" s="43" t="s">
        <v>29</v>
      </c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778">
        <f>Custos!CS17</f>
        <v>0</v>
      </c>
      <c r="Z68" s="779"/>
      <c r="AA68" s="779"/>
      <c r="AB68" s="779"/>
      <c r="AC68" s="779"/>
      <c r="AD68" s="779"/>
      <c r="AE68" s="779"/>
      <c r="AF68" s="779"/>
      <c r="AG68" s="779"/>
      <c r="AH68" s="44" t="s">
        <v>30</v>
      </c>
      <c r="AI68" s="44"/>
      <c r="AJ68" s="44"/>
      <c r="AK68" s="44"/>
      <c r="AL68" s="44"/>
      <c r="AM68" s="44"/>
      <c r="AN68" s="50"/>
      <c r="AO68" s="787"/>
      <c r="AP68" s="45" t="s">
        <v>29</v>
      </c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559">
        <f>Custos!CS22</f>
        <v>0</v>
      </c>
      <c r="BH68" s="560"/>
      <c r="BI68" s="560"/>
      <c r="BJ68" s="560"/>
      <c r="BK68" s="560"/>
      <c r="BL68" s="560"/>
      <c r="BM68" s="560"/>
      <c r="BN68" s="560"/>
      <c r="BO68" s="560"/>
      <c r="BP68" s="46" t="s">
        <v>30</v>
      </c>
      <c r="BQ68" s="46"/>
      <c r="BR68" s="46"/>
      <c r="BS68" s="46"/>
      <c r="BT68" s="46"/>
      <c r="BU68" s="46"/>
      <c r="BV68" s="51"/>
    </row>
    <row r="69" spans="8:74" ht="15">
      <c r="H69" s="43" t="s">
        <v>58</v>
      </c>
      <c r="I69" s="44"/>
      <c r="J69" s="44"/>
      <c r="K69" s="44"/>
      <c r="L69" s="44"/>
      <c r="M69" s="44"/>
      <c r="N69" s="786">
        <f>IF(Z61=0,0,((Z60/2ºPasso!AQ33)-1))</f>
        <v>0</v>
      </c>
      <c r="O69" s="786"/>
      <c r="P69" s="786"/>
      <c r="Q69" s="786"/>
      <c r="R69" s="786"/>
      <c r="S69" s="786"/>
      <c r="T69" s="786"/>
      <c r="U69" s="786"/>
      <c r="V69" s="786"/>
      <c r="W69" s="44" t="s">
        <v>31</v>
      </c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50"/>
      <c r="AO69" s="787"/>
      <c r="AP69" s="45" t="s">
        <v>63</v>
      </c>
      <c r="AQ69" s="46"/>
      <c r="AR69" s="46"/>
      <c r="AS69" s="46"/>
      <c r="AT69" s="46"/>
      <c r="AU69" s="46"/>
      <c r="AV69" s="788">
        <f>IF(BH61=0,0,(BH60/2ºPasso!AQ33)-1)</f>
        <v>0</v>
      </c>
      <c r="AW69" s="788"/>
      <c r="AX69" s="788"/>
      <c r="AY69" s="788"/>
      <c r="AZ69" s="788"/>
      <c r="BA69" s="788"/>
      <c r="BB69" s="788"/>
      <c r="BC69" s="788"/>
      <c r="BD69" s="788"/>
      <c r="BE69" s="46" t="s">
        <v>31</v>
      </c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51"/>
    </row>
    <row r="70" spans="8:74" ht="15">
      <c r="H70" s="43" t="s">
        <v>33</v>
      </c>
      <c r="I70" s="44"/>
      <c r="J70" s="44"/>
      <c r="K70" s="44"/>
      <c r="L70" s="570">
        <f>IF(Z61=0,0,Y68/Z59)</f>
        <v>0</v>
      </c>
      <c r="M70" s="570"/>
      <c r="N70" s="570"/>
      <c r="O70" s="570"/>
      <c r="P70" s="44" t="s">
        <v>32</v>
      </c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50"/>
      <c r="AO70" s="787"/>
      <c r="AP70" s="45" t="s">
        <v>33</v>
      </c>
      <c r="AQ70" s="46"/>
      <c r="AR70" s="46"/>
      <c r="AS70" s="46"/>
      <c r="AT70" s="789">
        <f>IF(BH61=0,0,BG68/BH59)</f>
        <v>0</v>
      </c>
      <c r="AU70" s="789"/>
      <c r="AV70" s="789"/>
      <c r="AW70" s="789"/>
      <c r="AX70" s="46" t="s">
        <v>32</v>
      </c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51"/>
    </row>
    <row r="71" spans="8:74" ht="3.75" customHeight="1">
      <c r="H71" s="31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3"/>
      <c r="AO71" s="787"/>
      <c r="AP71" s="34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6"/>
    </row>
    <row r="72" spans="8:74" ht="15">
      <c r="H72" s="43" t="s">
        <v>34</v>
      </c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778">
        <f>Custos!CS16</f>
        <v>0</v>
      </c>
      <c r="AF72" s="779"/>
      <c r="AG72" s="779"/>
      <c r="AH72" s="779"/>
      <c r="AI72" s="779"/>
      <c r="AJ72" s="779"/>
      <c r="AK72" s="779"/>
      <c r="AL72" s="44" t="s">
        <v>19</v>
      </c>
      <c r="AM72" s="44"/>
      <c r="AN72" s="50"/>
      <c r="AO72" s="787"/>
      <c r="AP72" s="45" t="s">
        <v>34</v>
      </c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559">
        <f>Custos!CS21</f>
        <v>0</v>
      </c>
      <c r="BN72" s="560"/>
      <c r="BO72" s="560"/>
      <c r="BP72" s="560"/>
      <c r="BQ72" s="560"/>
      <c r="BR72" s="560"/>
      <c r="BS72" s="560"/>
      <c r="BT72" s="46" t="s">
        <v>19</v>
      </c>
      <c r="BU72" s="46"/>
      <c r="BV72" s="51"/>
    </row>
    <row r="73" spans="8:74" ht="15">
      <c r="H73" s="43" t="s">
        <v>20</v>
      </c>
      <c r="I73" s="44"/>
      <c r="J73" s="570">
        <f>IF(Z61=0,0,AE72/Z59)</f>
        <v>0</v>
      </c>
      <c r="K73" s="570"/>
      <c r="L73" s="570"/>
      <c r="M73" s="570"/>
      <c r="N73" s="44" t="s">
        <v>32</v>
      </c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50"/>
      <c r="AO73" s="787"/>
      <c r="AP73" s="45" t="s">
        <v>20</v>
      </c>
      <c r="AQ73" s="46"/>
      <c r="AR73" s="789">
        <f>IF(BH61=0,0,BM72/BH59)</f>
        <v>0</v>
      </c>
      <c r="AS73" s="789"/>
      <c r="AT73" s="789"/>
      <c r="AU73" s="789"/>
      <c r="AV73" s="46" t="s">
        <v>32</v>
      </c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51"/>
    </row>
    <row r="74" spans="8:74" ht="3.75" customHeight="1">
      <c r="H74" s="31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3"/>
      <c r="AO74" s="787"/>
      <c r="AP74" s="34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6"/>
    </row>
    <row r="75" spans="8:74" ht="15">
      <c r="H75" s="43" t="s">
        <v>35</v>
      </c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557">
        <f>Custos!CK16</f>
        <v>0</v>
      </c>
      <c r="AF75" s="558"/>
      <c r="AG75" s="558"/>
      <c r="AH75" s="558"/>
      <c r="AI75" s="558"/>
      <c r="AJ75" s="558"/>
      <c r="AK75" s="558"/>
      <c r="AL75" s="44" t="s">
        <v>19</v>
      </c>
      <c r="AM75" s="44"/>
      <c r="AN75" s="50"/>
      <c r="AO75" s="787"/>
      <c r="AP75" s="45" t="s">
        <v>35</v>
      </c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559">
        <f>Custos!CK21</f>
        <v>0</v>
      </c>
      <c r="BN75" s="560"/>
      <c r="BO75" s="560"/>
      <c r="BP75" s="560"/>
      <c r="BQ75" s="560"/>
      <c r="BR75" s="560"/>
      <c r="BS75" s="560"/>
      <c r="BT75" s="46" t="s">
        <v>19</v>
      </c>
      <c r="BU75" s="46"/>
      <c r="BV75" s="51"/>
    </row>
    <row r="76" spans="8:74" ht="15">
      <c r="H76" s="43" t="s">
        <v>20</v>
      </c>
      <c r="I76" s="44"/>
      <c r="J76" s="570">
        <f>IF($Z$61=0,0,AE75/$Z$59)</f>
        <v>0</v>
      </c>
      <c r="K76" s="570"/>
      <c r="L76" s="570"/>
      <c r="M76" s="570"/>
      <c r="N76" s="44" t="s">
        <v>32</v>
      </c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50"/>
      <c r="AO76" s="787"/>
      <c r="AP76" s="45" t="s">
        <v>20</v>
      </c>
      <c r="AQ76" s="46"/>
      <c r="AR76" s="789">
        <f>IF($BH$61=0,0,BM75/$BH$59)</f>
        <v>0</v>
      </c>
      <c r="AS76" s="789"/>
      <c r="AT76" s="789"/>
      <c r="AU76" s="789"/>
      <c r="AV76" s="46" t="s">
        <v>32</v>
      </c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51"/>
    </row>
    <row r="77" spans="8:74" ht="3.75" customHeight="1">
      <c r="H77" s="31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3"/>
      <c r="AO77" s="121"/>
      <c r="AP77" s="34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6"/>
    </row>
    <row r="78" spans="8:74" ht="15">
      <c r="H78" s="43" t="s">
        <v>95</v>
      </c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557">
        <f>Custos!CA17</f>
        <v>0</v>
      </c>
      <c r="AF78" s="558"/>
      <c r="AG78" s="558"/>
      <c r="AH78" s="558"/>
      <c r="AI78" s="558"/>
      <c r="AJ78" s="558"/>
      <c r="AK78" s="558"/>
      <c r="AL78" s="44" t="s">
        <v>19</v>
      </c>
      <c r="AM78" s="44"/>
      <c r="AN78" s="50"/>
      <c r="AO78" s="121"/>
      <c r="AP78" s="45" t="s">
        <v>95</v>
      </c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559">
        <f>Custos!CA22</f>
        <v>0</v>
      </c>
      <c r="BN78" s="560"/>
      <c r="BO78" s="560"/>
      <c r="BP78" s="560"/>
      <c r="BQ78" s="560"/>
      <c r="BR78" s="560"/>
      <c r="BS78" s="560"/>
      <c r="BT78" s="46" t="s">
        <v>19</v>
      </c>
      <c r="BU78" s="46"/>
      <c r="BV78" s="51"/>
    </row>
    <row r="79" spans="8:74" ht="15.75" thickBot="1">
      <c r="H79" s="61" t="s">
        <v>20</v>
      </c>
      <c r="I79" s="62"/>
      <c r="J79" s="555">
        <f>IF($Z$61=0,0,AE78/$Z$59)</f>
        <v>0</v>
      </c>
      <c r="K79" s="555"/>
      <c r="L79" s="555"/>
      <c r="M79" s="555"/>
      <c r="N79" s="62" t="s">
        <v>32</v>
      </c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3"/>
      <c r="AO79" s="121"/>
      <c r="AP79" s="64" t="s">
        <v>20</v>
      </c>
      <c r="AQ79" s="65"/>
      <c r="AR79" s="556">
        <f>IF($BH$61=0,0,BM78/$BH$59)</f>
        <v>0</v>
      </c>
      <c r="AS79" s="556"/>
      <c r="AT79" s="556"/>
      <c r="AU79" s="556"/>
      <c r="AV79" s="65" t="s">
        <v>32</v>
      </c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6"/>
    </row>
  </sheetData>
  <sheetProtection password="BC31" sheet="1" objects="1" scenarios="1" selectLockedCells="1" selectUnlockedCells="1"/>
  <mergeCells count="187">
    <mergeCell ref="H10:J10"/>
    <mergeCell ref="K10:Y10"/>
    <mergeCell ref="AI10:AN10"/>
    <mergeCell ref="H11:J11"/>
    <mergeCell ref="K11:Y11"/>
    <mergeCell ref="Z15:AH15"/>
    <mergeCell ref="AI15:AN15"/>
    <mergeCell ref="AR76:AU76"/>
    <mergeCell ref="H56:AN56"/>
    <mergeCell ref="H5:AN5"/>
    <mergeCell ref="H7:AN7"/>
    <mergeCell ref="H8:AN8"/>
    <mergeCell ref="H9:J9"/>
    <mergeCell ref="K9:Y9"/>
    <mergeCell ref="AI9:AN9"/>
    <mergeCell ref="N19:V19"/>
    <mergeCell ref="L20:O20"/>
    <mergeCell ref="K60:Y60"/>
    <mergeCell ref="AI60:AN60"/>
    <mergeCell ref="AP38:BV38"/>
    <mergeCell ref="BH40:BP40"/>
    <mergeCell ref="Z11:AH11"/>
    <mergeCell ref="AI11:AN11"/>
    <mergeCell ref="AE22:AK22"/>
    <mergeCell ref="J23:M23"/>
    <mergeCell ref="AE25:AK25"/>
    <mergeCell ref="K16:S16"/>
    <mergeCell ref="BM75:BS75"/>
    <mergeCell ref="BM72:BS72"/>
    <mergeCell ref="AP63:BV63"/>
    <mergeCell ref="BH65:BP65"/>
    <mergeCell ref="BQ65:BV65"/>
    <mergeCell ref="AS66:BA66"/>
    <mergeCell ref="BN66:BV66"/>
    <mergeCell ref="BG68:BO68"/>
    <mergeCell ref="BB66:BM66"/>
    <mergeCell ref="AP5:BV5"/>
    <mergeCell ref="H31:AN31"/>
    <mergeCell ref="AP31:BV31"/>
    <mergeCell ref="K66:S66"/>
    <mergeCell ref="AF66:AN66"/>
    <mergeCell ref="Y68:AG68"/>
    <mergeCell ref="BQ60:BV60"/>
    <mergeCell ref="H13:AN13"/>
    <mergeCell ref="AP60:AR60"/>
    <mergeCell ref="AS60:BG60"/>
    <mergeCell ref="AO56:AO76"/>
    <mergeCell ref="H60:J60"/>
    <mergeCell ref="AV69:BD69"/>
    <mergeCell ref="AT70:AW70"/>
    <mergeCell ref="AE75:AK75"/>
    <mergeCell ref="J76:M76"/>
    <mergeCell ref="AR73:AU73"/>
    <mergeCell ref="H59:J59"/>
    <mergeCell ref="K59:Y59"/>
    <mergeCell ref="AI59:AN59"/>
    <mergeCell ref="AE72:AK72"/>
    <mergeCell ref="H63:AN63"/>
    <mergeCell ref="Z65:AH65"/>
    <mergeCell ref="AI65:AN65"/>
    <mergeCell ref="N69:V69"/>
    <mergeCell ref="L70:O70"/>
    <mergeCell ref="T66:AE66"/>
    <mergeCell ref="BH61:BP61"/>
    <mergeCell ref="BQ61:BV61"/>
    <mergeCell ref="AP59:AR59"/>
    <mergeCell ref="AS59:BG59"/>
    <mergeCell ref="H61:J61"/>
    <mergeCell ref="K61:Y61"/>
    <mergeCell ref="Z61:AH61"/>
    <mergeCell ref="AI61:AN61"/>
    <mergeCell ref="AP61:AR61"/>
    <mergeCell ref="AS61:BG61"/>
    <mergeCell ref="BM47:BS47"/>
    <mergeCell ref="AR48:AU48"/>
    <mergeCell ref="BM50:BS50"/>
    <mergeCell ref="AR51:AU51"/>
    <mergeCell ref="H57:AN57"/>
    <mergeCell ref="H58:AN58"/>
    <mergeCell ref="AP56:BV56"/>
    <mergeCell ref="AP57:BV57"/>
    <mergeCell ref="AP58:BV58"/>
    <mergeCell ref="J51:M51"/>
    <mergeCell ref="BQ40:BV40"/>
    <mergeCell ref="BG43:BO43"/>
    <mergeCell ref="AV44:BD44"/>
    <mergeCell ref="AT45:AW45"/>
    <mergeCell ref="AS35:BG35"/>
    <mergeCell ref="BQ35:BV35"/>
    <mergeCell ref="AP36:AR36"/>
    <mergeCell ref="AS36:BG36"/>
    <mergeCell ref="BH36:BP36"/>
    <mergeCell ref="BQ36:BV36"/>
    <mergeCell ref="J48:M48"/>
    <mergeCell ref="AE50:AK50"/>
    <mergeCell ref="H38:AN38"/>
    <mergeCell ref="Z40:AH40"/>
    <mergeCell ref="AI40:AN40"/>
    <mergeCell ref="N44:V44"/>
    <mergeCell ref="AP34:AR34"/>
    <mergeCell ref="AS34:BG34"/>
    <mergeCell ref="BQ34:BV34"/>
    <mergeCell ref="AP35:AR35"/>
    <mergeCell ref="BH34:BP34"/>
    <mergeCell ref="BH35:BP35"/>
    <mergeCell ref="L45:O45"/>
    <mergeCell ref="AE47:AK47"/>
    <mergeCell ref="Y43:AG43"/>
    <mergeCell ref="H35:J35"/>
    <mergeCell ref="K35:Y35"/>
    <mergeCell ref="AI35:AN35"/>
    <mergeCell ref="H36:J36"/>
    <mergeCell ref="K36:Y36"/>
    <mergeCell ref="Z36:AH36"/>
    <mergeCell ref="AI36:AN36"/>
    <mergeCell ref="H34:J34"/>
    <mergeCell ref="K34:Y34"/>
    <mergeCell ref="AI34:AN34"/>
    <mergeCell ref="J26:M26"/>
    <mergeCell ref="Z34:AH34"/>
    <mergeCell ref="J29:M29"/>
    <mergeCell ref="H32:AN32"/>
    <mergeCell ref="AR29:AU29"/>
    <mergeCell ref="AP32:BV32"/>
    <mergeCell ref="T16:AE16"/>
    <mergeCell ref="AF16:AN16"/>
    <mergeCell ref="H33:AN33"/>
    <mergeCell ref="AP33:BV33"/>
    <mergeCell ref="Y18:AG18"/>
    <mergeCell ref="AT20:AW20"/>
    <mergeCell ref="BM22:BS22"/>
    <mergeCell ref="BB16:BM16"/>
    <mergeCell ref="AR23:AU23"/>
    <mergeCell ref="BM25:BS25"/>
    <mergeCell ref="AR26:AU26"/>
    <mergeCell ref="BH15:BP15"/>
    <mergeCell ref="BQ15:BV15"/>
    <mergeCell ref="AS16:BA16"/>
    <mergeCell ref="BN16:BV16"/>
    <mergeCell ref="BG18:BO18"/>
    <mergeCell ref="AV19:BD19"/>
    <mergeCell ref="BQ10:BV10"/>
    <mergeCell ref="AP11:AR11"/>
    <mergeCell ref="AS11:BG11"/>
    <mergeCell ref="BH11:BP11"/>
    <mergeCell ref="BQ11:BV11"/>
    <mergeCell ref="AP13:BV13"/>
    <mergeCell ref="AS9:BG9"/>
    <mergeCell ref="T41:AE41"/>
    <mergeCell ref="BB41:BM41"/>
    <mergeCell ref="AS41:BA41"/>
    <mergeCell ref="BN41:BV41"/>
    <mergeCell ref="BQ9:BV9"/>
    <mergeCell ref="BM28:BS28"/>
    <mergeCell ref="Z35:AH35"/>
    <mergeCell ref="AP10:AR10"/>
    <mergeCell ref="AS10:BG10"/>
    <mergeCell ref="AF41:AN41"/>
    <mergeCell ref="CC43:CN43"/>
    <mergeCell ref="H6:AN6"/>
    <mergeCell ref="AP6:BV6"/>
    <mergeCell ref="AO5:AO26"/>
    <mergeCell ref="AO31:AO51"/>
    <mergeCell ref="K41:S41"/>
    <mergeCell ref="AP7:BV7"/>
    <mergeCell ref="AP8:BV8"/>
    <mergeCell ref="AP9:AR9"/>
    <mergeCell ref="H2:BV3"/>
    <mergeCell ref="Z59:AH59"/>
    <mergeCell ref="Z60:AH60"/>
    <mergeCell ref="BH59:BP59"/>
    <mergeCell ref="BH60:BP60"/>
    <mergeCell ref="Z10:AH10"/>
    <mergeCell ref="Z9:AH9"/>
    <mergeCell ref="BH9:BP9"/>
    <mergeCell ref="BH10:BP10"/>
    <mergeCell ref="AE28:AK28"/>
    <mergeCell ref="J79:M79"/>
    <mergeCell ref="AR79:AU79"/>
    <mergeCell ref="AE78:AK78"/>
    <mergeCell ref="BM78:BS78"/>
    <mergeCell ref="AE53:AK53"/>
    <mergeCell ref="BM53:BS53"/>
    <mergeCell ref="J54:M54"/>
    <mergeCell ref="AR54:AU54"/>
    <mergeCell ref="BQ59:BV59"/>
    <mergeCell ref="J73:M73"/>
  </mergeCells>
  <printOptions horizontalCentered="1"/>
  <pageMargins left="0.2362204724409449" right="0.2362204724409449" top="0.31" bottom="0.31" header="0.31496062992125984" footer="0.31496062992125984"/>
  <pageSetup fitToHeight="1" fitToWidth="1" horizontalDpi="600" verticalDpi="600" orientation="portrait" paperSize="9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8"/>
  <dimension ref="B2:CZ23"/>
  <sheetViews>
    <sheetView zoomScalePageLayoutView="0" workbookViewId="0" topLeftCell="A1">
      <selection activeCell="CA7" sqref="CA7:CI7"/>
    </sheetView>
  </sheetViews>
  <sheetFormatPr defaultColWidth="1.421875" defaultRowHeight="15"/>
  <cols>
    <col min="1" max="1" width="1.8515625" style="67" customWidth="1"/>
    <col min="2" max="2" width="11.7109375" style="67" customWidth="1"/>
    <col min="3" max="45" width="1.421875" style="67" customWidth="1"/>
    <col min="46" max="46" width="0.42578125" style="67" customWidth="1"/>
    <col min="47" max="54" width="1.421875" style="67" customWidth="1"/>
    <col min="55" max="55" width="0.85546875" style="67" customWidth="1"/>
    <col min="56" max="87" width="1.421875" style="67" customWidth="1"/>
    <col min="88" max="88" width="0.42578125" style="67" customWidth="1"/>
    <col min="89" max="103" width="1.421875" style="67" customWidth="1"/>
    <col min="104" max="104" width="4.00390625" style="67" customWidth="1"/>
    <col min="105" max="16384" width="1.421875" style="67" customWidth="1"/>
  </cols>
  <sheetData>
    <row r="1" ht="6.75" customHeight="1"/>
    <row r="2" spans="3:87" ht="7.5" customHeight="1" thickBot="1"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D2" s="862"/>
      <c r="BE2" s="862"/>
      <c r="BF2" s="862"/>
      <c r="BG2" s="862"/>
      <c r="BH2" s="862"/>
      <c r="BI2" s="862"/>
      <c r="BJ2" s="862"/>
      <c r="BK2" s="862"/>
      <c r="BL2" s="862"/>
      <c r="BM2" s="862"/>
      <c r="BN2" s="862"/>
      <c r="BO2" s="862"/>
      <c r="BP2" s="862"/>
      <c r="BQ2" s="862"/>
      <c r="BR2" s="862"/>
      <c r="BS2" s="862"/>
      <c r="BT2" s="862"/>
      <c r="BU2" s="862"/>
      <c r="BV2" s="862"/>
      <c r="BW2" s="862"/>
      <c r="BX2" s="862"/>
      <c r="BY2" s="862"/>
      <c r="BZ2" s="862"/>
      <c r="CA2" s="862"/>
      <c r="CB2" s="862"/>
      <c r="CC2" s="862"/>
      <c r="CD2" s="862"/>
      <c r="CE2" s="862"/>
      <c r="CF2" s="862"/>
      <c r="CG2" s="862"/>
      <c r="CH2" s="862"/>
      <c r="CI2" s="862"/>
    </row>
    <row r="3" spans="2:104" ht="12.75">
      <c r="B3" s="1009">
        <f>2ºPasso!AQ$24</f>
        <v>0</v>
      </c>
      <c r="C3" s="920">
        <f>1ºPasso!B18</f>
        <v>0</v>
      </c>
      <c r="D3" s="920"/>
      <c r="E3" s="920"/>
      <c r="F3" s="920"/>
      <c r="G3" s="920"/>
      <c r="H3" s="920">
        <f>1ºPasso!B20</f>
        <v>0</v>
      </c>
      <c r="I3" s="920"/>
      <c r="J3" s="920"/>
      <c r="K3" s="920"/>
      <c r="L3" s="920"/>
      <c r="M3" s="921" t="s">
        <v>2</v>
      </c>
      <c r="N3" s="921"/>
      <c r="O3" s="921"/>
      <c r="P3" s="921"/>
      <c r="Q3" s="921"/>
      <c r="R3" s="921"/>
      <c r="S3" s="921"/>
      <c r="T3" s="921"/>
      <c r="U3" s="921"/>
      <c r="V3" s="921"/>
      <c r="W3" s="921"/>
      <c r="X3" s="921"/>
      <c r="Y3" s="921"/>
      <c r="Z3" s="921"/>
      <c r="AA3" s="921"/>
      <c r="AB3" s="921"/>
      <c r="AC3" s="921"/>
      <c r="AD3" s="921"/>
      <c r="AE3" s="921"/>
      <c r="AF3" s="921"/>
      <c r="AG3" s="921"/>
      <c r="AH3" s="921"/>
      <c r="AI3" s="921"/>
      <c r="AJ3" s="921"/>
      <c r="AK3" s="922">
        <f>_xlfn.IFERROR(B$3*C3*H3,0)</f>
        <v>0</v>
      </c>
      <c r="AL3" s="922"/>
      <c r="AM3" s="922"/>
      <c r="AN3" s="922"/>
      <c r="AO3" s="922"/>
      <c r="AP3" s="922"/>
      <c r="AQ3" s="922"/>
      <c r="AR3" s="922"/>
      <c r="AS3" s="922"/>
      <c r="AT3" s="86"/>
      <c r="AU3" s="923">
        <f>1ºPasso!B12</f>
      </c>
      <c r="AV3" s="924"/>
      <c r="AW3" s="924"/>
      <c r="AX3" s="924"/>
      <c r="AY3" s="924"/>
      <c r="AZ3" s="924"/>
      <c r="BA3" s="924"/>
      <c r="BB3" s="924"/>
      <c r="BC3" s="86"/>
      <c r="BD3" s="926" t="s">
        <v>10</v>
      </c>
      <c r="BE3" s="927"/>
      <c r="BF3" s="927"/>
      <c r="BG3" s="927"/>
      <c r="BH3" s="927"/>
      <c r="BI3" s="927"/>
      <c r="BJ3" s="927"/>
      <c r="BK3" s="927"/>
      <c r="BL3" s="927"/>
      <c r="BM3" s="927"/>
      <c r="BN3" s="927"/>
      <c r="BO3" s="927"/>
      <c r="BP3" s="927"/>
      <c r="BQ3" s="927"/>
      <c r="BR3" s="927"/>
      <c r="BS3" s="927"/>
      <c r="BT3" s="927"/>
      <c r="BU3" s="927"/>
      <c r="BV3" s="927"/>
      <c r="BW3" s="927"/>
      <c r="BX3" s="927"/>
      <c r="BY3" s="927"/>
      <c r="BZ3" s="927"/>
      <c r="CA3" s="872">
        <f>1ºPasso!AM34</f>
        <v>0</v>
      </c>
      <c r="CB3" s="873"/>
      <c r="CC3" s="873"/>
      <c r="CD3" s="873"/>
      <c r="CE3" s="873"/>
      <c r="CF3" s="873"/>
      <c r="CG3" s="873"/>
      <c r="CH3" s="873"/>
      <c r="CI3" s="874"/>
      <c r="CJ3" s="87"/>
      <c r="CK3" s="863">
        <f>AU3</f>
      </c>
      <c r="CL3" s="864"/>
      <c r="CM3" s="864"/>
      <c r="CN3" s="864"/>
      <c r="CO3" s="864"/>
      <c r="CP3" s="864"/>
      <c r="CQ3" s="864"/>
      <c r="CR3" s="864"/>
      <c r="CS3" s="864"/>
      <c r="CT3" s="864"/>
      <c r="CU3" s="864"/>
      <c r="CV3" s="864"/>
      <c r="CW3" s="864"/>
      <c r="CX3" s="864"/>
      <c r="CY3" s="864"/>
      <c r="CZ3" s="865"/>
    </row>
    <row r="4" spans="2:104" ht="12.75">
      <c r="B4" s="1010"/>
      <c r="C4" s="875">
        <f>1ºPasso!B22</f>
        <v>0</v>
      </c>
      <c r="D4" s="875"/>
      <c r="E4" s="875"/>
      <c r="F4" s="875"/>
      <c r="G4" s="875"/>
      <c r="H4" s="875">
        <f>1ºPasso!B24</f>
        <v>0</v>
      </c>
      <c r="I4" s="875"/>
      <c r="J4" s="875"/>
      <c r="K4" s="875"/>
      <c r="L4" s="875"/>
      <c r="M4" s="885" t="s">
        <v>3</v>
      </c>
      <c r="N4" s="885"/>
      <c r="O4" s="885"/>
      <c r="P4" s="885"/>
      <c r="Q4" s="885"/>
      <c r="R4" s="885"/>
      <c r="S4" s="885"/>
      <c r="T4" s="885"/>
      <c r="U4" s="885"/>
      <c r="V4" s="885"/>
      <c r="W4" s="885"/>
      <c r="X4" s="885"/>
      <c r="Y4" s="885"/>
      <c r="Z4" s="885"/>
      <c r="AA4" s="885"/>
      <c r="AB4" s="885"/>
      <c r="AC4" s="885"/>
      <c r="AD4" s="885"/>
      <c r="AE4" s="885"/>
      <c r="AF4" s="885"/>
      <c r="AG4" s="885"/>
      <c r="AH4" s="885"/>
      <c r="AI4" s="885"/>
      <c r="AJ4" s="885"/>
      <c r="AK4" s="876">
        <f>_xlfn.IFERROR(B$3*C4*H4,0)</f>
        <v>0</v>
      </c>
      <c r="AL4" s="876"/>
      <c r="AM4" s="876"/>
      <c r="AN4" s="876"/>
      <c r="AO4" s="876"/>
      <c r="AP4" s="876"/>
      <c r="AQ4" s="876"/>
      <c r="AR4" s="876"/>
      <c r="AS4" s="876"/>
      <c r="AT4" s="68"/>
      <c r="AU4" s="925"/>
      <c r="AV4" s="925"/>
      <c r="AW4" s="925"/>
      <c r="AX4" s="925"/>
      <c r="AY4" s="925"/>
      <c r="AZ4" s="925"/>
      <c r="BA4" s="925"/>
      <c r="BB4" s="925"/>
      <c r="BC4" s="68"/>
      <c r="BD4" s="928" t="s">
        <v>11</v>
      </c>
      <c r="BE4" s="929"/>
      <c r="BF4" s="929"/>
      <c r="BG4" s="929"/>
      <c r="BH4" s="929"/>
      <c r="BI4" s="929"/>
      <c r="BJ4" s="929"/>
      <c r="BK4" s="929"/>
      <c r="BL4" s="929"/>
      <c r="BM4" s="929"/>
      <c r="BN4" s="929"/>
      <c r="BO4" s="929"/>
      <c r="BP4" s="929"/>
      <c r="BQ4" s="929"/>
      <c r="BR4" s="929"/>
      <c r="BS4" s="929"/>
      <c r="BT4" s="929"/>
      <c r="BU4" s="929"/>
      <c r="BV4" s="929"/>
      <c r="BW4" s="929"/>
      <c r="BX4" s="929"/>
      <c r="BY4" s="929"/>
      <c r="BZ4" s="929"/>
      <c r="CA4" s="883">
        <f>1ºPasso!B36</f>
        <v>0</v>
      </c>
      <c r="CB4" s="883"/>
      <c r="CC4" s="883"/>
      <c r="CD4" s="883"/>
      <c r="CE4" s="883"/>
      <c r="CF4" s="883"/>
      <c r="CG4" s="883"/>
      <c r="CH4" s="883"/>
      <c r="CI4" s="884"/>
      <c r="CJ4" s="88"/>
      <c r="CK4" s="866" t="s">
        <v>66</v>
      </c>
      <c r="CL4" s="867"/>
      <c r="CM4" s="867"/>
      <c r="CN4" s="867"/>
      <c r="CO4" s="867"/>
      <c r="CP4" s="867"/>
      <c r="CQ4" s="867"/>
      <c r="CR4" s="867"/>
      <c r="CS4" s="867"/>
      <c r="CT4" s="867"/>
      <c r="CU4" s="867"/>
      <c r="CV4" s="867"/>
      <c r="CW4" s="867"/>
      <c r="CX4" s="867"/>
      <c r="CY4" s="867"/>
      <c r="CZ4" s="868"/>
    </row>
    <row r="5" spans="2:104" ht="12.75">
      <c r="B5" s="1010"/>
      <c r="C5" s="875">
        <f>1ºPasso!B26</f>
        <v>0</v>
      </c>
      <c r="D5" s="875"/>
      <c r="E5" s="875"/>
      <c r="F5" s="875"/>
      <c r="G5" s="875"/>
      <c r="H5" s="875">
        <f>1ºPasso!B28</f>
        <v>0</v>
      </c>
      <c r="I5" s="875"/>
      <c r="J5" s="875"/>
      <c r="K5" s="875"/>
      <c r="L5" s="875"/>
      <c r="M5" s="885" t="s">
        <v>4</v>
      </c>
      <c r="N5" s="885"/>
      <c r="O5" s="885"/>
      <c r="P5" s="885"/>
      <c r="Q5" s="885"/>
      <c r="R5" s="885"/>
      <c r="S5" s="885"/>
      <c r="T5" s="885"/>
      <c r="U5" s="885"/>
      <c r="V5" s="885"/>
      <c r="W5" s="885"/>
      <c r="X5" s="885"/>
      <c r="Y5" s="885"/>
      <c r="Z5" s="885"/>
      <c r="AA5" s="885"/>
      <c r="AB5" s="885"/>
      <c r="AC5" s="885"/>
      <c r="AD5" s="885"/>
      <c r="AE5" s="885"/>
      <c r="AF5" s="885"/>
      <c r="AG5" s="885"/>
      <c r="AH5" s="885"/>
      <c r="AI5" s="885"/>
      <c r="AJ5" s="885"/>
      <c r="AK5" s="876">
        <f>_xlfn.IFERROR(B$3*C5*H5,0)</f>
        <v>0</v>
      </c>
      <c r="AL5" s="876"/>
      <c r="AM5" s="876"/>
      <c r="AN5" s="876"/>
      <c r="AO5" s="876"/>
      <c r="AP5" s="876"/>
      <c r="AQ5" s="876"/>
      <c r="AR5" s="876"/>
      <c r="AS5" s="876"/>
      <c r="AT5" s="68"/>
      <c r="AU5" s="925"/>
      <c r="AV5" s="925"/>
      <c r="AW5" s="925"/>
      <c r="AX5" s="925"/>
      <c r="AY5" s="925"/>
      <c r="AZ5" s="925"/>
      <c r="BA5" s="925"/>
      <c r="BB5" s="925"/>
      <c r="BC5" s="68"/>
      <c r="BD5" s="928" t="s">
        <v>12</v>
      </c>
      <c r="BE5" s="929"/>
      <c r="BF5" s="929"/>
      <c r="BG5" s="929"/>
      <c r="BH5" s="929"/>
      <c r="BI5" s="929"/>
      <c r="BJ5" s="929"/>
      <c r="BK5" s="929"/>
      <c r="BL5" s="929"/>
      <c r="BM5" s="929"/>
      <c r="BN5" s="929"/>
      <c r="BO5" s="929"/>
      <c r="BP5" s="929"/>
      <c r="BQ5" s="929"/>
      <c r="BR5" s="929"/>
      <c r="BS5" s="929"/>
      <c r="BT5" s="929"/>
      <c r="BU5" s="929"/>
      <c r="BV5" s="929"/>
      <c r="BW5" s="929"/>
      <c r="BX5" s="929"/>
      <c r="BY5" s="929"/>
      <c r="BZ5" s="929"/>
      <c r="CA5" s="930">
        <f>1ºPasso!B38</f>
        <v>0</v>
      </c>
      <c r="CB5" s="930"/>
      <c r="CC5" s="930"/>
      <c r="CD5" s="930"/>
      <c r="CE5" s="930"/>
      <c r="CF5" s="930"/>
      <c r="CG5" s="930"/>
      <c r="CH5" s="930"/>
      <c r="CI5" s="931"/>
      <c r="CJ5" s="88"/>
      <c r="CK5" s="869" t="s">
        <v>67</v>
      </c>
      <c r="CL5" s="870"/>
      <c r="CM5" s="870"/>
      <c r="CN5" s="870"/>
      <c r="CO5" s="870"/>
      <c r="CP5" s="870"/>
      <c r="CQ5" s="870"/>
      <c r="CR5" s="870"/>
      <c r="CS5" s="870" t="s">
        <v>94</v>
      </c>
      <c r="CT5" s="870"/>
      <c r="CU5" s="870"/>
      <c r="CV5" s="870"/>
      <c r="CW5" s="870"/>
      <c r="CX5" s="870"/>
      <c r="CY5" s="870"/>
      <c r="CZ5" s="871"/>
    </row>
    <row r="6" spans="2:104" ht="12.75">
      <c r="B6" s="1010"/>
      <c r="C6" s="875">
        <f>1ºPasso!B30</f>
        <v>0</v>
      </c>
      <c r="D6" s="875"/>
      <c r="E6" s="875"/>
      <c r="F6" s="875"/>
      <c r="G6" s="875"/>
      <c r="H6" s="875">
        <f>1ºPasso!B32</f>
        <v>0</v>
      </c>
      <c r="I6" s="875"/>
      <c r="J6" s="875"/>
      <c r="K6" s="875"/>
      <c r="L6" s="875"/>
      <c r="M6" s="885" t="s">
        <v>5</v>
      </c>
      <c r="N6" s="885"/>
      <c r="O6" s="885"/>
      <c r="P6" s="885"/>
      <c r="Q6" s="885"/>
      <c r="R6" s="885"/>
      <c r="S6" s="885"/>
      <c r="T6" s="885"/>
      <c r="U6" s="885"/>
      <c r="V6" s="885"/>
      <c r="W6" s="885"/>
      <c r="X6" s="885"/>
      <c r="Y6" s="885"/>
      <c r="Z6" s="885"/>
      <c r="AA6" s="885"/>
      <c r="AB6" s="885"/>
      <c r="AC6" s="885"/>
      <c r="AD6" s="885"/>
      <c r="AE6" s="885"/>
      <c r="AF6" s="885"/>
      <c r="AG6" s="885"/>
      <c r="AH6" s="885"/>
      <c r="AI6" s="885"/>
      <c r="AJ6" s="885"/>
      <c r="AK6" s="876">
        <f>_xlfn.IFERROR(B$3*C6*H6,0)</f>
        <v>0</v>
      </c>
      <c r="AL6" s="876"/>
      <c r="AM6" s="876"/>
      <c r="AN6" s="876"/>
      <c r="AO6" s="876"/>
      <c r="AP6" s="876"/>
      <c r="AQ6" s="876"/>
      <c r="AR6" s="876"/>
      <c r="AS6" s="876"/>
      <c r="AT6" s="68"/>
      <c r="AU6" s="925"/>
      <c r="AV6" s="925"/>
      <c r="AW6" s="925"/>
      <c r="AX6" s="925"/>
      <c r="AY6" s="925"/>
      <c r="AZ6" s="925"/>
      <c r="BA6" s="925"/>
      <c r="BB6" s="925"/>
      <c r="BC6" s="68"/>
      <c r="BD6" s="928" t="s">
        <v>13</v>
      </c>
      <c r="BE6" s="929"/>
      <c r="BF6" s="929"/>
      <c r="BG6" s="929"/>
      <c r="BH6" s="929"/>
      <c r="BI6" s="929"/>
      <c r="BJ6" s="929"/>
      <c r="BK6" s="929"/>
      <c r="BL6" s="929"/>
      <c r="BM6" s="929"/>
      <c r="BN6" s="929"/>
      <c r="BO6" s="929"/>
      <c r="BP6" s="929"/>
      <c r="BQ6" s="929"/>
      <c r="BR6" s="929"/>
      <c r="BS6" s="929"/>
      <c r="BT6" s="929"/>
      <c r="BU6" s="929"/>
      <c r="BV6" s="929"/>
      <c r="BW6" s="929"/>
      <c r="BX6" s="929"/>
      <c r="BY6" s="929"/>
      <c r="BZ6" s="929"/>
      <c r="CA6" s="932">
        <f>CA5/30</f>
        <v>0</v>
      </c>
      <c r="CB6" s="932"/>
      <c r="CC6" s="932"/>
      <c r="CD6" s="932"/>
      <c r="CE6" s="932"/>
      <c r="CF6" s="932"/>
      <c r="CG6" s="932"/>
      <c r="CH6" s="932"/>
      <c r="CI6" s="933"/>
      <c r="CJ6" s="88"/>
      <c r="CK6" s="866">
        <f>_xlfn.IFERROR((1ºPasso!B49+1ºPasso!Q49+1ºPasso!AF49),0)</f>
        <v>0</v>
      </c>
      <c r="CL6" s="870"/>
      <c r="CM6" s="870"/>
      <c r="CN6" s="870"/>
      <c r="CO6" s="870"/>
      <c r="CP6" s="870"/>
      <c r="CQ6" s="870"/>
      <c r="CR6" s="870"/>
      <c r="CS6" s="867">
        <f>SUM(AK3:AS6)</f>
        <v>0</v>
      </c>
      <c r="CT6" s="870"/>
      <c r="CU6" s="870"/>
      <c r="CV6" s="870"/>
      <c r="CW6" s="870"/>
      <c r="CX6" s="870"/>
      <c r="CY6" s="870"/>
      <c r="CZ6" s="871"/>
    </row>
    <row r="7" spans="2:104" ht="12.75">
      <c r="B7" s="1010"/>
      <c r="C7" s="875">
        <v>1</v>
      </c>
      <c r="D7" s="875"/>
      <c r="E7" s="875"/>
      <c r="F7" s="875"/>
      <c r="G7" s="875"/>
      <c r="H7" s="875"/>
      <c r="I7" s="875"/>
      <c r="J7" s="875"/>
      <c r="K7" s="875"/>
      <c r="L7" s="875"/>
      <c r="M7" s="885" t="s">
        <v>16</v>
      </c>
      <c r="N7" s="885"/>
      <c r="O7" s="885"/>
      <c r="P7" s="885"/>
      <c r="Q7" s="885"/>
      <c r="R7" s="885"/>
      <c r="S7" s="885"/>
      <c r="T7" s="885"/>
      <c r="U7" s="885"/>
      <c r="V7" s="885"/>
      <c r="W7" s="885"/>
      <c r="X7" s="885"/>
      <c r="Y7" s="885"/>
      <c r="Z7" s="885"/>
      <c r="AA7" s="885"/>
      <c r="AB7" s="885"/>
      <c r="AC7" s="885"/>
      <c r="AD7" s="885"/>
      <c r="AE7" s="885"/>
      <c r="AF7" s="885"/>
      <c r="AG7" s="885"/>
      <c r="AH7" s="885"/>
      <c r="AI7" s="885"/>
      <c r="AJ7" s="885"/>
      <c r="AK7" s="876">
        <f>CA7</f>
        <v>0</v>
      </c>
      <c r="AL7" s="876"/>
      <c r="AM7" s="876"/>
      <c r="AN7" s="876"/>
      <c r="AO7" s="876"/>
      <c r="AP7" s="876"/>
      <c r="AQ7" s="876"/>
      <c r="AR7" s="876"/>
      <c r="AS7" s="876"/>
      <c r="AT7" s="68"/>
      <c r="AU7" s="925"/>
      <c r="AV7" s="925"/>
      <c r="AW7" s="925"/>
      <c r="AX7" s="925"/>
      <c r="AY7" s="925"/>
      <c r="AZ7" s="925"/>
      <c r="BA7" s="925"/>
      <c r="BB7" s="925"/>
      <c r="BC7" s="68"/>
      <c r="BD7" s="934" t="s">
        <v>14</v>
      </c>
      <c r="BE7" s="935"/>
      <c r="BF7" s="935"/>
      <c r="BG7" s="935"/>
      <c r="BH7" s="935"/>
      <c r="BI7" s="935"/>
      <c r="BJ7" s="936">
        <f>_xlfn.IFERROR(CA3/(1+CA4)^CA6,0)</f>
        <v>0</v>
      </c>
      <c r="BK7" s="936"/>
      <c r="BL7" s="936"/>
      <c r="BM7" s="936"/>
      <c r="BN7" s="936"/>
      <c r="BO7" s="936"/>
      <c r="BP7" s="936"/>
      <c r="BQ7" s="936"/>
      <c r="BR7" s="937"/>
      <c r="BS7" s="938" t="s">
        <v>15</v>
      </c>
      <c r="BT7" s="935"/>
      <c r="BU7" s="935"/>
      <c r="BV7" s="935"/>
      <c r="BW7" s="935"/>
      <c r="BX7" s="935"/>
      <c r="BY7" s="935"/>
      <c r="BZ7" s="935"/>
      <c r="CA7" s="939">
        <f>_xlfn.IFERROR(CA3-BJ7,0)</f>
        <v>0</v>
      </c>
      <c r="CB7" s="935"/>
      <c r="CC7" s="935"/>
      <c r="CD7" s="935"/>
      <c r="CE7" s="935"/>
      <c r="CF7" s="935"/>
      <c r="CG7" s="935"/>
      <c r="CH7" s="935"/>
      <c r="CI7" s="940"/>
      <c r="CJ7" s="88"/>
      <c r="CK7" s="877" t="s">
        <v>69</v>
      </c>
      <c r="CL7" s="878"/>
      <c r="CM7" s="878"/>
      <c r="CN7" s="878"/>
      <c r="CO7" s="878"/>
      <c r="CP7" s="878"/>
      <c r="CQ7" s="878"/>
      <c r="CR7" s="879"/>
      <c r="CS7" s="880">
        <f>CS6+CK6+CA7</f>
        <v>0</v>
      </c>
      <c r="CT7" s="881"/>
      <c r="CU7" s="881"/>
      <c r="CV7" s="881"/>
      <c r="CW7" s="881"/>
      <c r="CX7" s="881"/>
      <c r="CY7" s="881"/>
      <c r="CZ7" s="882"/>
    </row>
    <row r="8" spans="2:104" ht="12.75">
      <c r="B8" s="1011">
        <f>2ºPasso!AQ$24</f>
        <v>0</v>
      </c>
      <c r="C8" s="941" t="str">
        <f>1ºPasso!AV18</f>
        <v> </v>
      </c>
      <c r="D8" s="941"/>
      <c r="E8" s="941"/>
      <c r="F8" s="941"/>
      <c r="G8" s="941"/>
      <c r="H8" s="941">
        <f>1ºPasso!AV20</f>
        <v>0</v>
      </c>
      <c r="I8" s="941"/>
      <c r="J8" s="941"/>
      <c r="K8" s="941"/>
      <c r="L8" s="941"/>
      <c r="M8" s="942" t="s">
        <v>2</v>
      </c>
      <c r="N8" s="942"/>
      <c r="O8" s="942"/>
      <c r="P8" s="942"/>
      <c r="Q8" s="942"/>
      <c r="R8" s="942"/>
      <c r="S8" s="942"/>
      <c r="T8" s="942"/>
      <c r="U8" s="942"/>
      <c r="V8" s="942"/>
      <c r="W8" s="942"/>
      <c r="X8" s="942"/>
      <c r="Y8" s="942"/>
      <c r="Z8" s="942"/>
      <c r="AA8" s="942"/>
      <c r="AB8" s="942"/>
      <c r="AC8" s="942"/>
      <c r="AD8" s="942"/>
      <c r="AE8" s="942"/>
      <c r="AF8" s="942"/>
      <c r="AG8" s="942"/>
      <c r="AH8" s="942"/>
      <c r="AI8" s="942"/>
      <c r="AJ8" s="942"/>
      <c r="AK8" s="943">
        <f>_xlfn.IFERROR(B$8*C8*H8,0)</f>
        <v>0</v>
      </c>
      <c r="AL8" s="943"/>
      <c r="AM8" s="943"/>
      <c r="AN8" s="943"/>
      <c r="AO8" s="943"/>
      <c r="AP8" s="943"/>
      <c r="AQ8" s="943"/>
      <c r="AR8" s="943"/>
      <c r="AS8" s="943"/>
      <c r="AT8" s="68"/>
      <c r="AU8" s="944">
        <f>1ºPasso!AV7</f>
        <v>0</v>
      </c>
      <c r="AV8" s="944"/>
      <c r="AW8" s="944"/>
      <c r="AX8" s="944"/>
      <c r="AY8" s="944"/>
      <c r="AZ8" s="944"/>
      <c r="BA8" s="944"/>
      <c r="BB8" s="944"/>
      <c r="BC8" s="68"/>
      <c r="BD8" s="945" t="s">
        <v>10</v>
      </c>
      <c r="BE8" s="946"/>
      <c r="BF8" s="946"/>
      <c r="BG8" s="946"/>
      <c r="BH8" s="946"/>
      <c r="BI8" s="946"/>
      <c r="BJ8" s="946"/>
      <c r="BK8" s="946"/>
      <c r="BL8" s="946"/>
      <c r="BM8" s="946"/>
      <c r="BN8" s="946"/>
      <c r="BO8" s="946"/>
      <c r="BP8" s="946"/>
      <c r="BQ8" s="946"/>
      <c r="BR8" s="946"/>
      <c r="BS8" s="946"/>
      <c r="BT8" s="946"/>
      <c r="BU8" s="946"/>
      <c r="BV8" s="946"/>
      <c r="BW8" s="946"/>
      <c r="BX8" s="946"/>
      <c r="BY8" s="946"/>
      <c r="BZ8" s="946"/>
      <c r="CA8" s="947" t="str">
        <f>1ºPasso!CG34</f>
        <v> </v>
      </c>
      <c r="CB8" s="948"/>
      <c r="CC8" s="948"/>
      <c r="CD8" s="948"/>
      <c r="CE8" s="948"/>
      <c r="CF8" s="948"/>
      <c r="CG8" s="948"/>
      <c r="CH8" s="948"/>
      <c r="CI8" s="949"/>
      <c r="CJ8" s="88"/>
      <c r="CK8" s="886">
        <f>AU8</f>
        <v>0</v>
      </c>
      <c r="CL8" s="887"/>
      <c r="CM8" s="887"/>
      <c r="CN8" s="887"/>
      <c r="CO8" s="887"/>
      <c r="CP8" s="887"/>
      <c r="CQ8" s="887"/>
      <c r="CR8" s="887"/>
      <c r="CS8" s="887"/>
      <c r="CT8" s="887"/>
      <c r="CU8" s="887"/>
      <c r="CV8" s="887"/>
      <c r="CW8" s="887"/>
      <c r="CX8" s="887"/>
      <c r="CY8" s="887"/>
      <c r="CZ8" s="888"/>
    </row>
    <row r="9" spans="2:104" ht="12.75">
      <c r="B9" s="1012"/>
      <c r="C9" s="941" t="str">
        <f>1ºPasso!AV22</f>
        <v> </v>
      </c>
      <c r="D9" s="941"/>
      <c r="E9" s="941"/>
      <c r="F9" s="941"/>
      <c r="G9" s="941"/>
      <c r="H9" s="941">
        <f>1ºPasso!AV24</f>
        <v>0</v>
      </c>
      <c r="I9" s="941"/>
      <c r="J9" s="941"/>
      <c r="K9" s="941"/>
      <c r="L9" s="941"/>
      <c r="M9" s="942" t="s">
        <v>3</v>
      </c>
      <c r="N9" s="942"/>
      <c r="O9" s="942"/>
      <c r="P9" s="942"/>
      <c r="Q9" s="942"/>
      <c r="R9" s="942"/>
      <c r="S9" s="942"/>
      <c r="T9" s="942"/>
      <c r="U9" s="942"/>
      <c r="V9" s="942"/>
      <c r="W9" s="942"/>
      <c r="X9" s="942"/>
      <c r="Y9" s="942"/>
      <c r="Z9" s="942"/>
      <c r="AA9" s="942"/>
      <c r="AB9" s="942"/>
      <c r="AC9" s="942"/>
      <c r="AD9" s="942"/>
      <c r="AE9" s="942"/>
      <c r="AF9" s="942"/>
      <c r="AG9" s="942"/>
      <c r="AH9" s="942"/>
      <c r="AI9" s="942"/>
      <c r="AJ9" s="942"/>
      <c r="AK9" s="943">
        <f>_xlfn.IFERROR(B$8*C9*H9,0)</f>
        <v>0</v>
      </c>
      <c r="AL9" s="943"/>
      <c r="AM9" s="943"/>
      <c r="AN9" s="943"/>
      <c r="AO9" s="943"/>
      <c r="AP9" s="943"/>
      <c r="AQ9" s="943"/>
      <c r="AR9" s="943"/>
      <c r="AS9" s="943"/>
      <c r="AT9" s="68"/>
      <c r="AU9" s="944"/>
      <c r="AV9" s="944"/>
      <c r="AW9" s="944"/>
      <c r="AX9" s="944"/>
      <c r="AY9" s="944"/>
      <c r="AZ9" s="944"/>
      <c r="BA9" s="944"/>
      <c r="BB9" s="944"/>
      <c r="BC9" s="68"/>
      <c r="BD9" s="945" t="s">
        <v>11</v>
      </c>
      <c r="BE9" s="946"/>
      <c r="BF9" s="946"/>
      <c r="BG9" s="946"/>
      <c r="BH9" s="946"/>
      <c r="BI9" s="946"/>
      <c r="BJ9" s="946"/>
      <c r="BK9" s="946"/>
      <c r="BL9" s="946"/>
      <c r="BM9" s="946"/>
      <c r="BN9" s="946"/>
      <c r="BO9" s="946"/>
      <c r="BP9" s="946"/>
      <c r="BQ9" s="946"/>
      <c r="BR9" s="946"/>
      <c r="BS9" s="946"/>
      <c r="BT9" s="946"/>
      <c r="BU9" s="946"/>
      <c r="BV9" s="946"/>
      <c r="BW9" s="946"/>
      <c r="BX9" s="946"/>
      <c r="BY9" s="946"/>
      <c r="BZ9" s="946"/>
      <c r="CA9" s="950">
        <f>1ºPasso!AV36</f>
        <v>0</v>
      </c>
      <c r="CB9" s="950"/>
      <c r="CC9" s="950"/>
      <c r="CD9" s="950"/>
      <c r="CE9" s="950"/>
      <c r="CF9" s="950"/>
      <c r="CG9" s="950"/>
      <c r="CH9" s="950"/>
      <c r="CI9" s="951"/>
      <c r="CJ9" s="88"/>
      <c r="CK9" s="886" t="s">
        <v>66</v>
      </c>
      <c r="CL9" s="887"/>
      <c r="CM9" s="887"/>
      <c r="CN9" s="887"/>
      <c r="CO9" s="887"/>
      <c r="CP9" s="887"/>
      <c r="CQ9" s="887"/>
      <c r="CR9" s="887"/>
      <c r="CS9" s="887"/>
      <c r="CT9" s="887"/>
      <c r="CU9" s="887"/>
      <c r="CV9" s="887"/>
      <c r="CW9" s="887"/>
      <c r="CX9" s="887"/>
      <c r="CY9" s="887"/>
      <c r="CZ9" s="888"/>
    </row>
    <row r="10" spans="2:104" ht="12.75">
      <c r="B10" s="1012"/>
      <c r="C10" s="941" t="str">
        <f>1ºPasso!AV26</f>
        <v> </v>
      </c>
      <c r="D10" s="941"/>
      <c r="E10" s="941"/>
      <c r="F10" s="941"/>
      <c r="G10" s="941"/>
      <c r="H10" s="941">
        <f>1ºPasso!AV28</f>
        <v>0</v>
      </c>
      <c r="I10" s="941"/>
      <c r="J10" s="941"/>
      <c r="K10" s="941"/>
      <c r="L10" s="941"/>
      <c r="M10" s="942" t="s">
        <v>4</v>
      </c>
      <c r="N10" s="942"/>
      <c r="O10" s="942"/>
      <c r="P10" s="942"/>
      <c r="Q10" s="942"/>
      <c r="R10" s="942"/>
      <c r="S10" s="942"/>
      <c r="T10" s="942"/>
      <c r="U10" s="942"/>
      <c r="V10" s="942"/>
      <c r="W10" s="942"/>
      <c r="X10" s="942"/>
      <c r="Y10" s="942"/>
      <c r="Z10" s="942"/>
      <c r="AA10" s="942"/>
      <c r="AB10" s="942"/>
      <c r="AC10" s="942"/>
      <c r="AD10" s="942"/>
      <c r="AE10" s="942"/>
      <c r="AF10" s="942"/>
      <c r="AG10" s="942"/>
      <c r="AH10" s="942"/>
      <c r="AI10" s="942"/>
      <c r="AJ10" s="942"/>
      <c r="AK10" s="943">
        <f>_xlfn.IFERROR(B$8*C10*H10,0)</f>
        <v>0</v>
      </c>
      <c r="AL10" s="943"/>
      <c r="AM10" s="943"/>
      <c r="AN10" s="943"/>
      <c r="AO10" s="943"/>
      <c r="AP10" s="943"/>
      <c r="AQ10" s="943"/>
      <c r="AR10" s="943"/>
      <c r="AS10" s="943"/>
      <c r="AT10" s="68"/>
      <c r="AU10" s="944"/>
      <c r="AV10" s="944"/>
      <c r="AW10" s="944"/>
      <c r="AX10" s="944"/>
      <c r="AY10" s="944"/>
      <c r="AZ10" s="944"/>
      <c r="BA10" s="944"/>
      <c r="BB10" s="944"/>
      <c r="BC10" s="68"/>
      <c r="BD10" s="945" t="s">
        <v>12</v>
      </c>
      <c r="BE10" s="946"/>
      <c r="BF10" s="946"/>
      <c r="BG10" s="946"/>
      <c r="BH10" s="946"/>
      <c r="BI10" s="946"/>
      <c r="BJ10" s="946"/>
      <c r="BK10" s="946"/>
      <c r="BL10" s="946"/>
      <c r="BM10" s="946"/>
      <c r="BN10" s="946"/>
      <c r="BO10" s="946"/>
      <c r="BP10" s="946"/>
      <c r="BQ10" s="946"/>
      <c r="BR10" s="946"/>
      <c r="BS10" s="946"/>
      <c r="BT10" s="946"/>
      <c r="BU10" s="946"/>
      <c r="BV10" s="946"/>
      <c r="BW10" s="946"/>
      <c r="BX10" s="946"/>
      <c r="BY10" s="946"/>
      <c r="BZ10" s="946"/>
      <c r="CA10" s="948">
        <f>1ºPasso!AV38</f>
        <v>0</v>
      </c>
      <c r="CB10" s="948"/>
      <c r="CC10" s="948"/>
      <c r="CD10" s="948"/>
      <c r="CE10" s="948"/>
      <c r="CF10" s="948"/>
      <c r="CG10" s="948"/>
      <c r="CH10" s="948"/>
      <c r="CI10" s="949"/>
      <c r="CJ10" s="88"/>
      <c r="CK10" s="889" t="s">
        <v>67</v>
      </c>
      <c r="CL10" s="890"/>
      <c r="CM10" s="890"/>
      <c r="CN10" s="890"/>
      <c r="CO10" s="890"/>
      <c r="CP10" s="890"/>
      <c r="CQ10" s="890"/>
      <c r="CR10" s="890"/>
      <c r="CS10" s="890" t="s">
        <v>94</v>
      </c>
      <c r="CT10" s="890"/>
      <c r="CU10" s="890"/>
      <c r="CV10" s="890"/>
      <c r="CW10" s="890"/>
      <c r="CX10" s="890"/>
      <c r="CY10" s="890"/>
      <c r="CZ10" s="891"/>
    </row>
    <row r="11" spans="2:104" ht="12.75">
      <c r="B11" s="1012"/>
      <c r="C11" s="941" t="str">
        <f>1ºPasso!AV30</f>
        <v> </v>
      </c>
      <c r="D11" s="941"/>
      <c r="E11" s="941"/>
      <c r="F11" s="941"/>
      <c r="G11" s="941"/>
      <c r="H11" s="941">
        <f>1ºPasso!AV32</f>
        <v>0</v>
      </c>
      <c r="I11" s="941"/>
      <c r="J11" s="941"/>
      <c r="K11" s="941"/>
      <c r="L11" s="941"/>
      <c r="M11" s="942" t="s">
        <v>5</v>
      </c>
      <c r="N11" s="942"/>
      <c r="O11" s="942"/>
      <c r="P11" s="942"/>
      <c r="Q11" s="942"/>
      <c r="R11" s="942"/>
      <c r="S11" s="942"/>
      <c r="T11" s="942"/>
      <c r="U11" s="942"/>
      <c r="V11" s="942"/>
      <c r="W11" s="942"/>
      <c r="X11" s="942"/>
      <c r="Y11" s="942"/>
      <c r="Z11" s="942"/>
      <c r="AA11" s="942"/>
      <c r="AB11" s="942"/>
      <c r="AC11" s="942"/>
      <c r="AD11" s="942"/>
      <c r="AE11" s="942"/>
      <c r="AF11" s="942"/>
      <c r="AG11" s="942"/>
      <c r="AH11" s="942"/>
      <c r="AI11" s="942"/>
      <c r="AJ11" s="942"/>
      <c r="AK11" s="943">
        <f>_xlfn.IFERROR(B$8*C11*H11,0)</f>
        <v>0</v>
      </c>
      <c r="AL11" s="943"/>
      <c r="AM11" s="943"/>
      <c r="AN11" s="943"/>
      <c r="AO11" s="943"/>
      <c r="AP11" s="943"/>
      <c r="AQ11" s="943"/>
      <c r="AR11" s="943"/>
      <c r="AS11" s="943"/>
      <c r="AT11" s="68"/>
      <c r="AU11" s="944"/>
      <c r="AV11" s="944"/>
      <c r="AW11" s="944"/>
      <c r="AX11" s="944"/>
      <c r="AY11" s="944"/>
      <c r="AZ11" s="944"/>
      <c r="BA11" s="944"/>
      <c r="BB11" s="944"/>
      <c r="BC11" s="68"/>
      <c r="BD11" s="945" t="s">
        <v>13</v>
      </c>
      <c r="BE11" s="946"/>
      <c r="BF11" s="946"/>
      <c r="BG11" s="946"/>
      <c r="BH11" s="946"/>
      <c r="BI11" s="946"/>
      <c r="BJ11" s="946"/>
      <c r="BK11" s="946"/>
      <c r="BL11" s="946"/>
      <c r="BM11" s="946"/>
      <c r="BN11" s="946"/>
      <c r="BO11" s="946"/>
      <c r="BP11" s="946"/>
      <c r="BQ11" s="946"/>
      <c r="BR11" s="946"/>
      <c r="BS11" s="946"/>
      <c r="BT11" s="946"/>
      <c r="BU11" s="946"/>
      <c r="BV11" s="946"/>
      <c r="BW11" s="946"/>
      <c r="BX11" s="946"/>
      <c r="BY11" s="946"/>
      <c r="BZ11" s="946"/>
      <c r="CA11" s="952">
        <f>CA10/30</f>
        <v>0</v>
      </c>
      <c r="CB11" s="952"/>
      <c r="CC11" s="952"/>
      <c r="CD11" s="952"/>
      <c r="CE11" s="952"/>
      <c r="CF11" s="952"/>
      <c r="CG11" s="952"/>
      <c r="CH11" s="952"/>
      <c r="CI11" s="953"/>
      <c r="CJ11" s="88"/>
      <c r="CK11" s="886">
        <f>_xlfn.IFERROR((1ºPasso!AV49+1ºPasso!BK49+1ºPasso!BZ49),0)</f>
        <v>0</v>
      </c>
      <c r="CL11" s="890"/>
      <c r="CM11" s="890"/>
      <c r="CN11" s="890"/>
      <c r="CO11" s="890"/>
      <c r="CP11" s="890"/>
      <c r="CQ11" s="890"/>
      <c r="CR11" s="890"/>
      <c r="CS11" s="887">
        <f>SUM(AK8:AS11)</f>
        <v>0</v>
      </c>
      <c r="CT11" s="890"/>
      <c r="CU11" s="890"/>
      <c r="CV11" s="890"/>
      <c r="CW11" s="890"/>
      <c r="CX11" s="890"/>
      <c r="CY11" s="890"/>
      <c r="CZ11" s="891"/>
    </row>
    <row r="12" spans="2:104" ht="12.75">
      <c r="B12" s="1012"/>
      <c r="C12" s="941">
        <v>1</v>
      </c>
      <c r="D12" s="941"/>
      <c r="E12" s="941"/>
      <c r="F12" s="941"/>
      <c r="G12" s="941"/>
      <c r="H12" s="941"/>
      <c r="I12" s="941"/>
      <c r="J12" s="941"/>
      <c r="K12" s="941"/>
      <c r="L12" s="941"/>
      <c r="M12" s="942" t="s">
        <v>16</v>
      </c>
      <c r="N12" s="942"/>
      <c r="O12" s="942"/>
      <c r="P12" s="942"/>
      <c r="Q12" s="942"/>
      <c r="R12" s="942"/>
      <c r="S12" s="942"/>
      <c r="T12" s="942"/>
      <c r="U12" s="942"/>
      <c r="V12" s="942"/>
      <c r="W12" s="942"/>
      <c r="X12" s="942"/>
      <c r="Y12" s="942"/>
      <c r="Z12" s="942"/>
      <c r="AA12" s="942"/>
      <c r="AB12" s="942"/>
      <c r="AC12" s="942"/>
      <c r="AD12" s="942"/>
      <c r="AE12" s="942"/>
      <c r="AF12" s="942"/>
      <c r="AG12" s="942"/>
      <c r="AH12" s="942"/>
      <c r="AI12" s="942"/>
      <c r="AJ12" s="942"/>
      <c r="AK12" s="943">
        <f>CA12</f>
        <v>0</v>
      </c>
      <c r="AL12" s="943"/>
      <c r="AM12" s="943"/>
      <c r="AN12" s="943"/>
      <c r="AO12" s="943"/>
      <c r="AP12" s="943"/>
      <c r="AQ12" s="943"/>
      <c r="AR12" s="943"/>
      <c r="AS12" s="943"/>
      <c r="AT12" s="68"/>
      <c r="AU12" s="944"/>
      <c r="AV12" s="944"/>
      <c r="AW12" s="944"/>
      <c r="AX12" s="944"/>
      <c r="AY12" s="944"/>
      <c r="AZ12" s="944"/>
      <c r="BA12" s="944"/>
      <c r="BB12" s="944"/>
      <c r="BC12" s="68"/>
      <c r="BD12" s="954" t="s">
        <v>14</v>
      </c>
      <c r="BE12" s="955"/>
      <c r="BF12" s="955"/>
      <c r="BG12" s="955"/>
      <c r="BH12" s="955"/>
      <c r="BI12" s="955"/>
      <c r="BJ12" s="956">
        <f>_xlfn.IFERROR(CA8/(1+CA9)^CA11,0)</f>
        <v>0</v>
      </c>
      <c r="BK12" s="956"/>
      <c r="BL12" s="956"/>
      <c r="BM12" s="956"/>
      <c r="BN12" s="956"/>
      <c r="BO12" s="956"/>
      <c r="BP12" s="956"/>
      <c r="BQ12" s="956"/>
      <c r="BR12" s="956"/>
      <c r="BS12" s="957" t="s">
        <v>15</v>
      </c>
      <c r="BT12" s="948"/>
      <c r="BU12" s="948"/>
      <c r="BV12" s="948"/>
      <c r="BW12" s="948"/>
      <c r="BX12" s="948"/>
      <c r="BY12" s="948"/>
      <c r="BZ12" s="948"/>
      <c r="CA12" s="947">
        <f>_xlfn.IFERROR(CA8-BJ12,0)</f>
        <v>0</v>
      </c>
      <c r="CB12" s="948"/>
      <c r="CC12" s="948"/>
      <c r="CD12" s="948"/>
      <c r="CE12" s="948"/>
      <c r="CF12" s="948"/>
      <c r="CG12" s="948"/>
      <c r="CH12" s="948"/>
      <c r="CI12" s="949"/>
      <c r="CJ12" s="88"/>
      <c r="CK12" s="892" t="s">
        <v>69</v>
      </c>
      <c r="CL12" s="893"/>
      <c r="CM12" s="893"/>
      <c r="CN12" s="893"/>
      <c r="CO12" s="893"/>
      <c r="CP12" s="893"/>
      <c r="CQ12" s="893"/>
      <c r="CR12" s="893"/>
      <c r="CS12" s="894">
        <f>CS11+CK11+CA12</f>
        <v>0</v>
      </c>
      <c r="CT12" s="895"/>
      <c r="CU12" s="895"/>
      <c r="CV12" s="895"/>
      <c r="CW12" s="895"/>
      <c r="CX12" s="895"/>
      <c r="CY12" s="895"/>
      <c r="CZ12" s="896"/>
    </row>
    <row r="13" spans="2:104" ht="12.75">
      <c r="B13" s="1013">
        <f>2ºPasso!AQ$24</f>
        <v>0</v>
      </c>
      <c r="C13" s="958" t="str">
        <f>1ºPasso!B57</f>
        <v> </v>
      </c>
      <c r="D13" s="958"/>
      <c r="E13" s="958"/>
      <c r="F13" s="958"/>
      <c r="G13" s="958"/>
      <c r="H13" s="958">
        <f>1ºPasso!B59</f>
        <v>0</v>
      </c>
      <c r="I13" s="958"/>
      <c r="J13" s="958"/>
      <c r="K13" s="958"/>
      <c r="L13" s="958"/>
      <c r="M13" s="959" t="s">
        <v>2</v>
      </c>
      <c r="N13" s="959"/>
      <c r="O13" s="959"/>
      <c r="P13" s="959"/>
      <c r="Q13" s="959"/>
      <c r="R13" s="959"/>
      <c r="S13" s="959"/>
      <c r="T13" s="959"/>
      <c r="U13" s="959"/>
      <c r="V13" s="959"/>
      <c r="W13" s="959"/>
      <c r="X13" s="959"/>
      <c r="Y13" s="959"/>
      <c r="Z13" s="959"/>
      <c r="AA13" s="959"/>
      <c r="AB13" s="959"/>
      <c r="AC13" s="959"/>
      <c r="AD13" s="959"/>
      <c r="AE13" s="959"/>
      <c r="AF13" s="959"/>
      <c r="AG13" s="959"/>
      <c r="AH13" s="959"/>
      <c r="AI13" s="959"/>
      <c r="AJ13" s="959"/>
      <c r="AK13" s="960">
        <f>_xlfn.IFERROR(B$13*C13*H13,0)</f>
        <v>0</v>
      </c>
      <c r="AL13" s="960"/>
      <c r="AM13" s="960"/>
      <c r="AN13" s="960"/>
      <c r="AO13" s="960"/>
      <c r="AP13" s="960"/>
      <c r="AQ13" s="960"/>
      <c r="AR13" s="960"/>
      <c r="AS13" s="960"/>
      <c r="AT13" s="68"/>
      <c r="AU13" s="961">
        <f>1ºPasso!BK7</f>
        <v>0</v>
      </c>
      <c r="AV13" s="961"/>
      <c r="AW13" s="961"/>
      <c r="AX13" s="961"/>
      <c r="AY13" s="961"/>
      <c r="AZ13" s="961"/>
      <c r="BA13" s="961"/>
      <c r="BB13" s="961"/>
      <c r="BC13" s="68"/>
      <c r="BD13" s="962" t="s">
        <v>10</v>
      </c>
      <c r="BE13" s="963"/>
      <c r="BF13" s="963"/>
      <c r="BG13" s="963"/>
      <c r="BH13" s="963"/>
      <c r="BI13" s="963"/>
      <c r="BJ13" s="963"/>
      <c r="BK13" s="963"/>
      <c r="BL13" s="963"/>
      <c r="BM13" s="963"/>
      <c r="BN13" s="963"/>
      <c r="BO13" s="963"/>
      <c r="BP13" s="963"/>
      <c r="BQ13" s="963"/>
      <c r="BR13" s="963"/>
      <c r="BS13" s="963"/>
      <c r="BT13" s="963"/>
      <c r="BU13" s="963"/>
      <c r="BV13" s="963"/>
      <c r="BW13" s="963"/>
      <c r="BX13" s="963"/>
      <c r="BY13" s="963"/>
      <c r="BZ13" s="963"/>
      <c r="CA13" s="964" t="str">
        <f>1ºPasso!AM73</f>
        <v> </v>
      </c>
      <c r="CB13" s="965"/>
      <c r="CC13" s="965"/>
      <c r="CD13" s="965"/>
      <c r="CE13" s="965"/>
      <c r="CF13" s="965"/>
      <c r="CG13" s="965"/>
      <c r="CH13" s="965"/>
      <c r="CI13" s="966"/>
      <c r="CJ13" s="88"/>
      <c r="CK13" s="897">
        <f>AU13</f>
        <v>0</v>
      </c>
      <c r="CL13" s="898"/>
      <c r="CM13" s="898"/>
      <c r="CN13" s="898"/>
      <c r="CO13" s="898"/>
      <c r="CP13" s="898"/>
      <c r="CQ13" s="898"/>
      <c r="CR13" s="898"/>
      <c r="CS13" s="898"/>
      <c r="CT13" s="898"/>
      <c r="CU13" s="898"/>
      <c r="CV13" s="898"/>
      <c r="CW13" s="898"/>
      <c r="CX13" s="898"/>
      <c r="CY13" s="898"/>
      <c r="CZ13" s="899"/>
    </row>
    <row r="14" spans="2:104" ht="12.75">
      <c r="B14" s="1014"/>
      <c r="C14" s="958" t="str">
        <f>1ºPasso!B61</f>
        <v> </v>
      </c>
      <c r="D14" s="958"/>
      <c r="E14" s="958"/>
      <c r="F14" s="958"/>
      <c r="G14" s="958"/>
      <c r="H14" s="958">
        <f>1ºPasso!B63</f>
        <v>0</v>
      </c>
      <c r="I14" s="958"/>
      <c r="J14" s="958"/>
      <c r="K14" s="958"/>
      <c r="L14" s="958"/>
      <c r="M14" s="959" t="s">
        <v>3</v>
      </c>
      <c r="N14" s="959"/>
      <c r="O14" s="959"/>
      <c r="P14" s="959"/>
      <c r="Q14" s="959"/>
      <c r="R14" s="959"/>
      <c r="S14" s="959"/>
      <c r="T14" s="959"/>
      <c r="U14" s="959"/>
      <c r="V14" s="959"/>
      <c r="W14" s="959"/>
      <c r="X14" s="959"/>
      <c r="Y14" s="959"/>
      <c r="Z14" s="959"/>
      <c r="AA14" s="959"/>
      <c r="AB14" s="959"/>
      <c r="AC14" s="959"/>
      <c r="AD14" s="959"/>
      <c r="AE14" s="959"/>
      <c r="AF14" s="959"/>
      <c r="AG14" s="959"/>
      <c r="AH14" s="959"/>
      <c r="AI14" s="959"/>
      <c r="AJ14" s="959"/>
      <c r="AK14" s="960">
        <f>_xlfn.IFERROR(B$13*C14*H14,0)</f>
        <v>0</v>
      </c>
      <c r="AL14" s="960"/>
      <c r="AM14" s="960"/>
      <c r="AN14" s="960"/>
      <c r="AO14" s="960"/>
      <c r="AP14" s="960"/>
      <c r="AQ14" s="960"/>
      <c r="AR14" s="960"/>
      <c r="AS14" s="960"/>
      <c r="AT14" s="68"/>
      <c r="AU14" s="961"/>
      <c r="AV14" s="961"/>
      <c r="AW14" s="961"/>
      <c r="AX14" s="961"/>
      <c r="AY14" s="961"/>
      <c r="AZ14" s="961"/>
      <c r="BA14" s="961"/>
      <c r="BB14" s="961"/>
      <c r="BC14" s="68"/>
      <c r="BD14" s="967" t="s">
        <v>11</v>
      </c>
      <c r="BE14" s="968"/>
      <c r="BF14" s="968"/>
      <c r="BG14" s="968"/>
      <c r="BH14" s="968"/>
      <c r="BI14" s="968"/>
      <c r="BJ14" s="968"/>
      <c r="BK14" s="968"/>
      <c r="BL14" s="968"/>
      <c r="BM14" s="968"/>
      <c r="BN14" s="968"/>
      <c r="BO14" s="968"/>
      <c r="BP14" s="968"/>
      <c r="BQ14" s="968"/>
      <c r="BR14" s="968"/>
      <c r="BS14" s="968"/>
      <c r="BT14" s="968"/>
      <c r="BU14" s="968"/>
      <c r="BV14" s="968"/>
      <c r="BW14" s="968"/>
      <c r="BX14" s="968"/>
      <c r="BY14" s="968"/>
      <c r="BZ14" s="968"/>
      <c r="CA14" s="969">
        <f>1ºPasso!B75</f>
        <v>0</v>
      </c>
      <c r="CB14" s="969"/>
      <c r="CC14" s="969"/>
      <c r="CD14" s="969"/>
      <c r="CE14" s="969"/>
      <c r="CF14" s="969"/>
      <c r="CG14" s="969"/>
      <c r="CH14" s="969"/>
      <c r="CI14" s="970"/>
      <c r="CJ14" s="88"/>
      <c r="CK14" s="897" t="s">
        <v>66</v>
      </c>
      <c r="CL14" s="898"/>
      <c r="CM14" s="898"/>
      <c r="CN14" s="898"/>
      <c r="CO14" s="898"/>
      <c r="CP14" s="898"/>
      <c r="CQ14" s="898"/>
      <c r="CR14" s="898"/>
      <c r="CS14" s="898"/>
      <c r="CT14" s="898"/>
      <c r="CU14" s="898"/>
      <c r="CV14" s="898"/>
      <c r="CW14" s="898"/>
      <c r="CX14" s="898"/>
      <c r="CY14" s="898"/>
      <c r="CZ14" s="899"/>
    </row>
    <row r="15" spans="2:104" ht="12.75">
      <c r="B15" s="1014"/>
      <c r="C15" s="958" t="str">
        <f>1ºPasso!B65</f>
        <v> </v>
      </c>
      <c r="D15" s="958"/>
      <c r="E15" s="958"/>
      <c r="F15" s="958"/>
      <c r="G15" s="958"/>
      <c r="H15" s="958">
        <f>1ºPasso!B67</f>
        <v>0</v>
      </c>
      <c r="I15" s="958"/>
      <c r="J15" s="958"/>
      <c r="K15" s="958"/>
      <c r="L15" s="958"/>
      <c r="M15" s="959" t="s">
        <v>4</v>
      </c>
      <c r="N15" s="959"/>
      <c r="O15" s="959"/>
      <c r="P15" s="959"/>
      <c r="Q15" s="959"/>
      <c r="R15" s="959"/>
      <c r="S15" s="959"/>
      <c r="T15" s="959"/>
      <c r="U15" s="959"/>
      <c r="V15" s="959"/>
      <c r="W15" s="959"/>
      <c r="X15" s="959"/>
      <c r="Y15" s="959"/>
      <c r="Z15" s="959"/>
      <c r="AA15" s="959"/>
      <c r="AB15" s="959"/>
      <c r="AC15" s="959"/>
      <c r="AD15" s="959"/>
      <c r="AE15" s="959"/>
      <c r="AF15" s="959"/>
      <c r="AG15" s="959"/>
      <c r="AH15" s="959"/>
      <c r="AI15" s="959"/>
      <c r="AJ15" s="959"/>
      <c r="AK15" s="960">
        <f>_xlfn.IFERROR(B$13*C15*H15,0)</f>
        <v>0</v>
      </c>
      <c r="AL15" s="960"/>
      <c r="AM15" s="960"/>
      <c r="AN15" s="960"/>
      <c r="AO15" s="960"/>
      <c r="AP15" s="960"/>
      <c r="AQ15" s="960"/>
      <c r="AR15" s="960"/>
      <c r="AS15" s="960"/>
      <c r="AT15" s="68"/>
      <c r="AU15" s="961"/>
      <c r="AV15" s="961"/>
      <c r="AW15" s="961"/>
      <c r="AX15" s="961"/>
      <c r="AY15" s="961"/>
      <c r="AZ15" s="961"/>
      <c r="BA15" s="961"/>
      <c r="BB15" s="961"/>
      <c r="BC15" s="68"/>
      <c r="BD15" s="967" t="s">
        <v>12</v>
      </c>
      <c r="BE15" s="968"/>
      <c r="BF15" s="968"/>
      <c r="BG15" s="968"/>
      <c r="BH15" s="968"/>
      <c r="BI15" s="968"/>
      <c r="BJ15" s="968"/>
      <c r="BK15" s="968"/>
      <c r="BL15" s="968"/>
      <c r="BM15" s="968"/>
      <c r="BN15" s="968"/>
      <c r="BO15" s="968"/>
      <c r="BP15" s="968"/>
      <c r="BQ15" s="968"/>
      <c r="BR15" s="968"/>
      <c r="BS15" s="968"/>
      <c r="BT15" s="968"/>
      <c r="BU15" s="968"/>
      <c r="BV15" s="968"/>
      <c r="BW15" s="968"/>
      <c r="BX15" s="968"/>
      <c r="BY15" s="968"/>
      <c r="BZ15" s="968"/>
      <c r="CA15" s="971">
        <f>1ºPasso!B77</f>
        <v>0</v>
      </c>
      <c r="CB15" s="971"/>
      <c r="CC15" s="971"/>
      <c r="CD15" s="971"/>
      <c r="CE15" s="971"/>
      <c r="CF15" s="971"/>
      <c r="CG15" s="971"/>
      <c r="CH15" s="971"/>
      <c r="CI15" s="972"/>
      <c r="CJ15" s="88"/>
      <c r="CK15" s="900" t="s">
        <v>67</v>
      </c>
      <c r="CL15" s="901"/>
      <c r="CM15" s="901"/>
      <c r="CN15" s="901"/>
      <c r="CO15" s="901"/>
      <c r="CP15" s="901"/>
      <c r="CQ15" s="901"/>
      <c r="CR15" s="901"/>
      <c r="CS15" s="901" t="s">
        <v>94</v>
      </c>
      <c r="CT15" s="901"/>
      <c r="CU15" s="901"/>
      <c r="CV15" s="901"/>
      <c r="CW15" s="901"/>
      <c r="CX15" s="901"/>
      <c r="CY15" s="901"/>
      <c r="CZ15" s="902"/>
    </row>
    <row r="16" spans="2:104" ht="12.75">
      <c r="B16" s="1014"/>
      <c r="C16" s="958" t="str">
        <f>1ºPasso!B69</f>
        <v> </v>
      </c>
      <c r="D16" s="958"/>
      <c r="E16" s="958"/>
      <c r="F16" s="958"/>
      <c r="G16" s="958"/>
      <c r="H16" s="958">
        <f>1ºPasso!B71</f>
        <v>0</v>
      </c>
      <c r="I16" s="958"/>
      <c r="J16" s="958"/>
      <c r="K16" s="958"/>
      <c r="L16" s="958"/>
      <c r="M16" s="959" t="s">
        <v>5</v>
      </c>
      <c r="N16" s="959"/>
      <c r="O16" s="959"/>
      <c r="P16" s="959"/>
      <c r="Q16" s="959"/>
      <c r="R16" s="959"/>
      <c r="S16" s="959"/>
      <c r="T16" s="959"/>
      <c r="U16" s="959"/>
      <c r="V16" s="959"/>
      <c r="W16" s="959"/>
      <c r="X16" s="959"/>
      <c r="Y16" s="959"/>
      <c r="Z16" s="959"/>
      <c r="AA16" s="959"/>
      <c r="AB16" s="959"/>
      <c r="AC16" s="959"/>
      <c r="AD16" s="959"/>
      <c r="AE16" s="959"/>
      <c r="AF16" s="959"/>
      <c r="AG16" s="959"/>
      <c r="AH16" s="959"/>
      <c r="AI16" s="959"/>
      <c r="AJ16" s="959"/>
      <c r="AK16" s="960">
        <f>_xlfn.IFERROR(B$13*C16*H16,0)</f>
        <v>0</v>
      </c>
      <c r="AL16" s="960"/>
      <c r="AM16" s="960"/>
      <c r="AN16" s="960"/>
      <c r="AO16" s="960"/>
      <c r="AP16" s="960"/>
      <c r="AQ16" s="960"/>
      <c r="AR16" s="960"/>
      <c r="AS16" s="960"/>
      <c r="AT16" s="68"/>
      <c r="AU16" s="961"/>
      <c r="AV16" s="961"/>
      <c r="AW16" s="961"/>
      <c r="AX16" s="961"/>
      <c r="AY16" s="961"/>
      <c r="AZ16" s="961"/>
      <c r="BA16" s="961"/>
      <c r="BB16" s="961"/>
      <c r="BC16" s="68"/>
      <c r="BD16" s="967" t="s">
        <v>13</v>
      </c>
      <c r="BE16" s="968"/>
      <c r="BF16" s="968"/>
      <c r="BG16" s="968"/>
      <c r="BH16" s="968"/>
      <c r="BI16" s="968"/>
      <c r="BJ16" s="968"/>
      <c r="BK16" s="968"/>
      <c r="BL16" s="968"/>
      <c r="BM16" s="968"/>
      <c r="BN16" s="968"/>
      <c r="BO16" s="968"/>
      <c r="BP16" s="968"/>
      <c r="BQ16" s="968"/>
      <c r="BR16" s="968"/>
      <c r="BS16" s="968"/>
      <c r="BT16" s="968"/>
      <c r="BU16" s="968"/>
      <c r="BV16" s="968"/>
      <c r="BW16" s="968"/>
      <c r="BX16" s="968"/>
      <c r="BY16" s="968"/>
      <c r="BZ16" s="968"/>
      <c r="CA16" s="973">
        <f>CA15/30</f>
        <v>0</v>
      </c>
      <c r="CB16" s="973"/>
      <c r="CC16" s="973"/>
      <c r="CD16" s="973"/>
      <c r="CE16" s="973"/>
      <c r="CF16" s="973"/>
      <c r="CG16" s="973"/>
      <c r="CH16" s="973"/>
      <c r="CI16" s="974"/>
      <c r="CJ16" s="88"/>
      <c r="CK16" s="897">
        <f>_xlfn.IFERROR((1ºPasso!B88+1ºPasso!Q88+1ºPasso!AF88),0)</f>
        <v>0</v>
      </c>
      <c r="CL16" s="901"/>
      <c r="CM16" s="901"/>
      <c r="CN16" s="901"/>
      <c r="CO16" s="901"/>
      <c r="CP16" s="901"/>
      <c r="CQ16" s="901"/>
      <c r="CR16" s="901"/>
      <c r="CS16" s="898">
        <f>SUM(AK13:AS16)</f>
        <v>0</v>
      </c>
      <c r="CT16" s="901"/>
      <c r="CU16" s="901"/>
      <c r="CV16" s="901"/>
      <c r="CW16" s="901"/>
      <c r="CX16" s="901"/>
      <c r="CY16" s="901"/>
      <c r="CZ16" s="902"/>
    </row>
    <row r="17" spans="2:104" ht="12.75">
      <c r="B17" s="1014"/>
      <c r="C17" s="958">
        <v>1</v>
      </c>
      <c r="D17" s="958"/>
      <c r="E17" s="958"/>
      <c r="F17" s="958"/>
      <c r="G17" s="958"/>
      <c r="H17" s="958"/>
      <c r="I17" s="958"/>
      <c r="J17" s="958"/>
      <c r="K17" s="958"/>
      <c r="L17" s="958"/>
      <c r="M17" s="959" t="s">
        <v>16</v>
      </c>
      <c r="N17" s="959"/>
      <c r="O17" s="959"/>
      <c r="P17" s="959"/>
      <c r="Q17" s="959"/>
      <c r="R17" s="959"/>
      <c r="S17" s="959"/>
      <c r="T17" s="959"/>
      <c r="U17" s="959"/>
      <c r="V17" s="959"/>
      <c r="W17" s="959"/>
      <c r="X17" s="959"/>
      <c r="Y17" s="959"/>
      <c r="Z17" s="959"/>
      <c r="AA17" s="959"/>
      <c r="AB17" s="959"/>
      <c r="AC17" s="959"/>
      <c r="AD17" s="959"/>
      <c r="AE17" s="959"/>
      <c r="AF17" s="959"/>
      <c r="AG17" s="959"/>
      <c r="AH17" s="959"/>
      <c r="AI17" s="959"/>
      <c r="AJ17" s="959"/>
      <c r="AK17" s="960">
        <f>CA17</f>
        <v>0</v>
      </c>
      <c r="AL17" s="960"/>
      <c r="AM17" s="960"/>
      <c r="AN17" s="960"/>
      <c r="AO17" s="960"/>
      <c r="AP17" s="960"/>
      <c r="AQ17" s="960"/>
      <c r="AR17" s="960"/>
      <c r="AS17" s="960"/>
      <c r="AT17" s="68"/>
      <c r="AU17" s="961"/>
      <c r="AV17" s="961"/>
      <c r="AW17" s="961"/>
      <c r="AX17" s="961"/>
      <c r="AY17" s="961"/>
      <c r="AZ17" s="961"/>
      <c r="BA17" s="961"/>
      <c r="BB17" s="961"/>
      <c r="BC17" s="68"/>
      <c r="BD17" s="975" t="s">
        <v>14</v>
      </c>
      <c r="BE17" s="965"/>
      <c r="BF17" s="965"/>
      <c r="BG17" s="965"/>
      <c r="BH17" s="965"/>
      <c r="BI17" s="965"/>
      <c r="BJ17" s="976">
        <f>_xlfn.IFERROR(CA13/(1+CA14)^CA16,0)</f>
        <v>0</v>
      </c>
      <c r="BK17" s="976"/>
      <c r="BL17" s="976"/>
      <c r="BM17" s="976"/>
      <c r="BN17" s="976"/>
      <c r="BO17" s="976"/>
      <c r="BP17" s="976"/>
      <c r="BQ17" s="976"/>
      <c r="BR17" s="976"/>
      <c r="BS17" s="977" t="s">
        <v>15</v>
      </c>
      <c r="BT17" s="971"/>
      <c r="BU17" s="971"/>
      <c r="BV17" s="971"/>
      <c r="BW17" s="971"/>
      <c r="BX17" s="971"/>
      <c r="BY17" s="971"/>
      <c r="BZ17" s="971"/>
      <c r="CA17" s="978">
        <f>_xlfn.IFERROR(CA13-BJ17,0)</f>
        <v>0</v>
      </c>
      <c r="CB17" s="971"/>
      <c r="CC17" s="971"/>
      <c r="CD17" s="971"/>
      <c r="CE17" s="971"/>
      <c r="CF17" s="971"/>
      <c r="CG17" s="971"/>
      <c r="CH17" s="971"/>
      <c r="CI17" s="972"/>
      <c r="CJ17" s="88"/>
      <c r="CK17" s="903" t="s">
        <v>69</v>
      </c>
      <c r="CL17" s="904"/>
      <c r="CM17" s="904"/>
      <c r="CN17" s="904"/>
      <c r="CO17" s="904"/>
      <c r="CP17" s="904"/>
      <c r="CQ17" s="904"/>
      <c r="CR17" s="904"/>
      <c r="CS17" s="905">
        <f>CS16+CK16+CA17</f>
        <v>0</v>
      </c>
      <c r="CT17" s="906"/>
      <c r="CU17" s="906"/>
      <c r="CV17" s="906"/>
      <c r="CW17" s="906"/>
      <c r="CX17" s="906"/>
      <c r="CY17" s="906"/>
      <c r="CZ17" s="907"/>
    </row>
    <row r="18" spans="2:104" ht="12.75">
      <c r="B18" s="1015">
        <f>2ºPasso!AQ$24</f>
        <v>0</v>
      </c>
      <c r="C18" s="979" t="str">
        <f>1ºPasso!AV57</f>
        <v> </v>
      </c>
      <c r="D18" s="979"/>
      <c r="E18" s="979"/>
      <c r="F18" s="979"/>
      <c r="G18" s="979"/>
      <c r="H18" s="979">
        <f>1ºPasso!AV59</f>
        <v>0</v>
      </c>
      <c r="I18" s="979"/>
      <c r="J18" s="979"/>
      <c r="K18" s="979"/>
      <c r="L18" s="979"/>
      <c r="M18" s="980" t="s">
        <v>2</v>
      </c>
      <c r="N18" s="980"/>
      <c r="O18" s="980"/>
      <c r="P18" s="980"/>
      <c r="Q18" s="980"/>
      <c r="R18" s="980"/>
      <c r="S18" s="980"/>
      <c r="T18" s="980"/>
      <c r="U18" s="980"/>
      <c r="V18" s="980"/>
      <c r="W18" s="980"/>
      <c r="X18" s="980"/>
      <c r="Y18" s="980"/>
      <c r="Z18" s="980"/>
      <c r="AA18" s="980"/>
      <c r="AB18" s="980"/>
      <c r="AC18" s="980"/>
      <c r="AD18" s="980"/>
      <c r="AE18" s="980"/>
      <c r="AF18" s="980"/>
      <c r="AG18" s="980"/>
      <c r="AH18" s="980"/>
      <c r="AI18" s="980"/>
      <c r="AJ18" s="980"/>
      <c r="AK18" s="981">
        <f>_xlfn.IFERROR(B$18*C18*H18,0)</f>
        <v>0</v>
      </c>
      <c r="AL18" s="981"/>
      <c r="AM18" s="981"/>
      <c r="AN18" s="981"/>
      <c r="AO18" s="981"/>
      <c r="AP18" s="981"/>
      <c r="AQ18" s="981"/>
      <c r="AR18" s="981"/>
      <c r="AS18" s="981"/>
      <c r="AT18" s="68"/>
      <c r="AU18" s="982">
        <f>1ºPasso!BZ7</f>
        <v>0</v>
      </c>
      <c r="AV18" s="982"/>
      <c r="AW18" s="982"/>
      <c r="AX18" s="982"/>
      <c r="AY18" s="982"/>
      <c r="AZ18" s="982"/>
      <c r="BA18" s="982"/>
      <c r="BB18" s="982"/>
      <c r="BC18" s="68"/>
      <c r="BD18" s="984" t="s">
        <v>10</v>
      </c>
      <c r="BE18" s="985"/>
      <c r="BF18" s="985"/>
      <c r="BG18" s="985"/>
      <c r="BH18" s="985"/>
      <c r="BI18" s="985"/>
      <c r="BJ18" s="985"/>
      <c r="BK18" s="985"/>
      <c r="BL18" s="985"/>
      <c r="BM18" s="985"/>
      <c r="BN18" s="985"/>
      <c r="BO18" s="985"/>
      <c r="BP18" s="985"/>
      <c r="BQ18" s="985"/>
      <c r="BR18" s="985"/>
      <c r="BS18" s="985"/>
      <c r="BT18" s="985"/>
      <c r="BU18" s="985"/>
      <c r="BV18" s="985"/>
      <c r="BW18" s="985"/>
      <c r="BX18" s="985"/>
      <c r="BY18" s="985"/>
      <c r="BZ18" s="985"/>
      <c r="CA18" s="986" t="str">
        <f>1ºPasso!CG73</f>
        <v> </v>
      </c>
      <c r="CB18" s="987"/>
      <c r="CC18" s="987"/>
      <c r="CD18" s="987"/>
      <c r="CE18" s="987"/>
      <c r="CF18" s="987"/>
      <c r="CG18" s="987"/>
      <c r="CH18" s="987"/>
      <c r="CI18" s="988"/>
      <c r="CJ18" s="88"/>
      <c r="CK18" s="908">
        <f>AU18</f>
        <v>0</v>
      </c>
      <c r="CL18" s="909"/>
      <c r="CM18" s="909"/>
      <c r="CN18" s="909"/>
      <c r="CO18" s="909"/>
      <c r="CP18" s="909"/>
      <c r="CQ18" s="909"/>
      <c r="CR18" s="909"/>
      <c r="CS18" s="909"/>
      <c r="CT18" s="909"/>
      <c r="CU18" s="909"/>
      <c r="CV18" s="909"/>
      <c r="CW18" s="909"/>
      <c r="CX18" s="909"/>
      <c r="CY18" s="909"/>
      <c r="CZ18" s="910"/>
    </row>
    <row r="19" spans="2:104" ht="12.75">
      <c r="B19" s="1016"/>
      <c r="C19" s="979" t="str">
        <f>1ºPasso!AV61</f>
        <v> </v>
      </c>
      <c r="D19" s="979"/>
      <c r="E19" s="979"/>
      <c r="F19" s="979"/>
      <c r="G19" s="979"/>
      <c r="H19" s="979">
        <f>1ºPasso!AV63</f>
        <v>0</v>
      </c>
      <c r="I19" s="979"/>
      <c r="J19" s="979"/>
      <c r="K19" s="979"/>
      <c r="L19" s="979"/>
      <c r="M19" s="980" t="s">
        <v>3</v>
      </c>
      <c r="N19" s="980"/>
      <c r="O19" s="980"/>
      <c r="P19" s="980"/>
      <c r="Q19" s="980"/>
      <c r="R19" s="980"/>
      <c r="S19" s="980"/>
      <c r="T19" s="980"/>
      <c r="U19" s="980"/>
      <c r="V19" s="980"/>
      <c r="W19" s="980"/>
      <c r="X19" s="980"/>
      <c r="Y19" s="980"/>
      <c r="Z19" s="980"/>
      <c r="AA19" s="980"/>
      <c r="AB19" s="980"/>
      <c r="AC19" s="980"/>
      <c r="AD19" s="980"/>
      <c r="AE19" s="980"/>
      <c r="AF19" s="980"/>
      <c r="AG19" s="980"/>
      <c r="AH19" s="980"/>
      <c r="AI19" s="980"/>
      <c r="AJ19" s="980"/>
      <c r="AK19" s="981">
        <f>_xlfn.IFERROR(B$18*C19*H19,0)</f>
        <v>0</v>
      </c>
      <c r="AL19" s="981"/>
      <c r="AM19" s="981"/>
      <c r="AN19" s="981"/>
      <c r="AO19" s="981"/>
      <c r="AP19" s="981"/>
      <c r="AQ19" s="981"/>
      <c r="AR19" s="981"/>
      <c r="AS19" s="981"/>
      <c r="AT19" s="68"/>
      <c r="AU19" s="982"/>
      <c r="AV19" s="982"/>
      <c r="AW19" s="982"/>
      <c r="AX19" s="982"/>
      <c r="AY19" s="982"/>
      <c r="AZ19" s="982"/>
      <c r="BA19" s="982"/>
      <c r="BB19" s="982"/>
      <c r="BC19" s="68"/>
      <c r="BD19" s="991" t="s">
        <v>11</v>
      </c>
      <c r="BE19" s="992"/>
      <c r="BF19" s="992"/>
      <c r="BG19" s="992"/>
      <c r="BH19" s="992"/>
      <c r="BI19" s="992"/>
      <c r="BJ19" s="992"/>
      <c r="BK19" s="992"/>
      <c r="BL19" s="992"/>
      <c r="BM19" s="992"/>
      <c r="BN19" s="992"/>
      <c r="BO19" s="992"/>
      <c r="BP19" s="992"/>
      <c r="BQ19" s="992"/>
      <c r="BR19" s="992"/>
      <c r="BS19" s="992"/>
      <c r="BT19" s="992"/>
      <c r="BU19" s="992"/>
      <c r="BV19" s="992"/>
      <c r="BW19" s="992"/>
      <c r="BX19" s="992"/>
      <c r="BY19" s="992"/>
      <c r="BZ19" s="992"/>
      <c r="CA19" s="989">
        <f>1ºPasso!AV75</f>
        <v>0</v>
      </c>
      <c r="CB19" s="989"/>
      <c r="CC19" s="989"/>
      <c r="CD19" s="989"/>
      <c r="CE19" s="989"/>
      <c r="CF19" s="989"/>
      <c r="CG19" s="989"/>
      <c r="CH19" s="989"/>
      <c r="CI19" s="990"/>
      <c r="CJ19" s="88"/>
      <c r="CK19" s="908" t="s">
        <v>66</v>
      </c>
      <c r="CL19" s="909"/>
      <c r="CM19" s="909"/>
      <c r="CN19" s="909"/>
      <c r="CO19" s="909"/>
      <c r="CP19" s="909"/>
      <c r="CQ19" s="909"/>
      <c r="CR19" s="909"/>
      <c r="CS19" s="909"/>
      <c r="CT19" s="909"/>
      <c r="CU19" s="909"/>
      <c r="CV19" s="909"/>
      <c r="CW19" s="909"/>
      <c r="CX19" s="909"/>
      <c r="CY19" s="909"/>
      <c r="CZ19" s="910"/>
    </row>
    <row r="20" spans="2:104" ht="12.75">
      <c r="B20" s="1016"/>
      <c r="C20" s="979" t="str">
        <f>1ºPasso!AV65</f>
        <v> </v>
      </c>
      <c r="D20" s="979"/>
      <c r="E20" s="979"/>
      <c r="F20" s="979"/>
      <c r="G20" s="979"/>
      <c r="H20" s="979">
        <f>1ºPasso!AV67</f>
        <v>0</v>
      </c>
      <c r="I20" s="979"/>
      <c r="J20" s="979"/>
      <c r="K20" s="979"/>
      <c r="L20" s="979"/>
      <c r="M20" s="980" t="s">
        <v>4</v>
      </c>
      <c r="N20" s="980"/>
      <c r="O20" s="980"/>
      <c r="P20" s="980"/>
      <c r="Q20" s="980"/>
      <c r="R20" s="980"/>
      <c r="S20" s="980"/>
      <c r="T20" s="980"/>
      <c r="U20" s="980"/>
      <c r="V20" s="980"/>
      <c r="W20" s="980"/>
      <c r="X20" s="980"/>
      <c r="Y20" s="980"/>
      <c r="Z20" s="980"/>
      <c r="AA20" s="980"/>
      <c r="AB20" s="980"/>
      <c r="AC20" s="980"/>
      <c r="AD20" s="980"/>
      <c r="AE20" s="980"/>
      <c r="AF20" s="980"/>
      <c r="AG20" s="980"/>
      <c r="AH20" s="980"/>
      <c r="AI20" s="980"/>
      <c r="AJ20" s="980"/>
      <c r="AK20" s="981">
        <f>_xlfn.IFERROR(B$18*C20*H20,0)</f>
        <v>0</v>
      </c>
      <c r="AL20" s="981"/>
      <c r="AM20" s="981"/>
      <c r="AN20" s="981"/>
      <c r="AO20" s="981"/>
      <c r="AP20" s="981"/>
      <c r="AQ20" s="981"/>
      <c r="AR20" s="981"/>
      <c r="AS20" s="981"/>
      <c r="AT20" s="68"/>
      <c r="AU20" s="982"/>
      <c r="AV20" s="982"/>
      <c r="AW20" s="982"/>
      <c r="AX20" s="982"/>
      <c r="AY20" s="982"/>
      <c r="AZ20" s="982"/>
      <c r="BA20" s="982"/>
      <c r="BB20" s="982"/>
      <c r="BC20" s="68"/>
      <c r="BD20" s="991" t="s">
        <v>12</v>
      </c>
      <c r="BE20" s="992"/>
      <c r="BF20" s="992"/>
      <c r="BG20" s="992"/>
      <c r="BH20" s="992"/>
      <c r="BI20" s="992"/>
      <c r="BJ20" s="992"/>
      <c r="BK20" s="992"/>
      <c r="BL20" s="992"/>
      <c r="BM20" s="992"/>
      <c r="BN20" s="992"/>
      <c r="BO20" s="992"/>
      <c r="BP20" s="992"/>
      <c r="BQ20" s="992"/>
      <c r="BR20" s="992"/>
      <c r="BS20" s="992"/>
      <c r="BT20" s="992"/>
      <c r="BU20" s="992"/>
      <c r="BV20" s="992"/>
      <c r="BW20" s="992"/>
      <c r="BX20" s="992"/>
      <c r="BY20" s="992"/>
      <c r="BZ20" s="992"/>
      <c r="CA20" s="993">
        <f>1ºPasso!AV77</f>
        <v>0</v>
      </c>
      <c r="CB20" s="993"/>
      <c r="CC20" s="993"/>
      <c r="CD20" s="993"/>
      <c r="CE20" s="993"/>
      <c r="CF20" s="993"/>
      <c r="CG20" s="993"/>
      <c r="CH20" s="993"/>
      <c r="CI20" s="994"/>
      <c r="CJ20" s="88"/>
      <c r="CK20" s="911" t="s">
        <v>67</v>
      </c>
      <c r="CL20" s="912"/>
      <c r="CM20" s="912"/>
      <c r="CN20" s="912"/>
      <c r="CO20" s="912"/>
      <c r="CP20" s="912"/>
      <c r="CQ20" s="912"/>
      <c r="CR20" s="912"/>
      <c r="CS20" s="912" t="s">
        <v>68</v>
      </c>
      <c r="CT20" s="912"/>
      <c r="CU20" s="912"/>
      <c r="CV20" s="912"/>
      <c r="CW20" s="912"/>
      <c r="CX20" s="912"/>
      <c r="CY20" s="912"/>
      <c r="CZ20" s="913"/>
    </row>
    <row r="21" spans="2:104" ht="12.75">
      <c r="B21" s="1016"/>
      <c r="C21" s="979" t="str">
        <f>1ºPasso!AV69</f>
        <v> </v>
      </c>
      <c r="D21" s="979"/>
      <c r="E21" s="979"/>
      <c r="F21" s="979"/>
      <c r="G21" s="979"/>
      <c r="H21" s="979">
        <f>1ºPasso!AV71</f>
        <v>0</v>
      </c>
      <c r="I21" s="979"/>
      <c r="J21" s="979"/>
      <c r="K21" s="979"/>
      <c r="L21" s="979"/>
      <c r="M21" s="980" t="s">
        <v>5</v>
      </c>
      <c r="N21" s="980"/>
      <c r="O21" s="980"/>
      <c r="P21" s="980"/>
      <c r="Q21" s="980"/>
      <c r="R21" s="980"/>
      <c r="S21" s="980"/>
      <c r="T21" s="980"/>
      <c r="U21" s="980"/>
      <c r="V21" s="980"/>
      <c r="W21" s="980"/>
      <c r="X21" s="980"/>
      <c r="Y21" s="980"/>
      <c r="Z21" s="980"/>
      <c r="AA21" s="980"/>
      <c r="AB21" s="980"/>
      <c r="AC21" s="980"/>
      <c r="AD21" s="980"/>
      <c r="AE21" s="980"/>
      <c r="AF21" s="980"/>
      <c r="AG21" s="980"/>
      <c r="AH21" s="980"/>
      <c r="AI21" s="980"/>
      <c r="AJ21" s="980"/>
      <c r="AK21" s="981">
        <f>_xlfn.IFERROR(B$18*C21*H21,0)</f>
        <v>0</v>
      </c>
      <c r="AL21" s="981"/>
      <c r="AM21" s="981"/>
      <c r="AN21" s="981"/>
      <c r="AO21" s="981"/>
      <c r="AP21" s="981"/>
      <c r="AQ21" s="981"/>
      <c r="AR21" s="981"/>
      <c r="AS21" s="981"/>
      <c r="AT21" s="68"/>
      <c r="AU21" s="982"/>
      <c r="AV21" s="982"/>
      <c r="AW21" s="982"/>
      <c r="AX21" s="982"/>
      <c r="AY21" s="982"/>
      <c r="AZ21" s="982"/>
      <c r="BA21" s="982"/>
      <c r="BB21" s="982"/>
      <c r="BC21" s="68"/>
      <c r="BD21" s="991" t="s">
        <v>13</v>
      </c>
      <c r="BE21" s="992"/>
      <c r="BF21" s="992"/>
      <c r="BG21" s="992"/>
      <c r="BH21" s="992"/>
      <c r="BI21" s="992"/>
      <c r="BJ21" s="992"/>
      <c r="BK21" s="992"/>
      <c r="BL21" s="992"/>
      <c r="BM21" s="992"/>
      <c r="BN21" s="992"/>
      <c r="BO21" s="992"/>
      <c r="BP21" s="992"/>
      <c r="BQ21" s="992"/>
      <c r="BR21" s="992"/>
      <c r="BS21" s="992"/>
      <c r="BT21" s="992"/>
      <c r="BU21" s="992"/>
      <c r="BV21" s="992"/>
      <c r="BW21" s="992"/>
      <c r="BX21" s="992"/>
      <c r="BY21" s="992"/>
      <c r="BZ21" s="992"/>
      <c r="CA21" s="1019">
        <f>CA20/30</f>
        <v>0</v>
      </c>
      <c r="CB21" s="1019"/>
      <c r="CC21" s="1019"/>
      <c r="CD21" s="1019"/>
      <c r="CE21" s="1019"/>
      <c r="CF21" s="1019"/>
      <c r="CG21" s="1019"/>
      <c r="CH21" s="1019"/>
      <c r="CI21" s="1020"/>
      <c r="CJ21" s="88"/>
      <c r="CK21" s="908">
        <f>_xlfn.IFERROR(1ºPasso!AV88+1ºPasso!BK88+1ºPasso!BZ88,0)</f>
        <v>0</v>
      </c>
      <c r="CL21" s="912"/>
      <c r="CM21" s="912"/>
      <c r="CN21" s="912"/>
      <c r="CO21" s="912"/>
      <c r="CP21" s="912"/>
      <c r="CQ21" s="912"/>
      <c r="CR21" s="912"/>
      <c r="CS21" s="909">
        <f>SUM(AK18:AS21)</f>
        <v>0</v>
      </c>
      <c r="CT21" s="912"/>
      <c r="CU21" s="912"/>
      <c r="CV21" s="912"/>
      <c r="CW21" s="912"/>
      <c r="CX21" s="912"/>
      <c r="CY21" s="912"/>
      <c r="CZ21" s="913"/>
    </row>
    <row r="22" spans="2:104" ht="13.5" thickBot="1">
      <c r="B22" s="1017"/>
      <c r="C22" s="999">
        <v>1</v>
      </c>
      <c r="D22" s="999"/>
      <c r="E22" s="999"/>
      <c r="F22" s="999"/>
      <c r="G22" s="999"/>
      <c r="H22" s="999"/>
      <c r="I22" s="999"/>
      <c r="J22" s="999"/>
      <c r="K22" s="999"/>
      <c r="L22" s="999"/>
      <c r="M22" s="1018" t="s">
        <v>16</v>
      </c>
      <c r="N22" s="1018"/>
      <c r="O22" s="1018"/>
      <c r="P22" s="1018"/>
      <c r="Q22" s="1018"/>
      <c r="R22" s="1018"/>
      <c r="S22" s="1018"/>
      <c r="T22" s="1018"/>
      <c r="U22" s="1018"/>
      <c r="V22" s="1018"/>
      <c r="W22" s="1018"/>
      <c r="X22" s="1018"/>
      <c r="Y22" s="1018"/>
      <c r="Z22" s="1018"/>
      <c r="AA22" s="1018"/>
      <c r="AB22" s="1018"/>
      <c r="AC22" s="1018"/>
      <c r="AD22" s="1018"/>
      <c r="AE22" s="1018"/>
      <c r="AF22" s="1018"/>
      <c r="AG22" s="1018"/>
      <c r="AH22" s="1018"/>
      <c r="AI22" s="1018"/>
      <c r="AJ22" s="1018"/>
      <c r="AK22" s="1005">
        <f>CA22</f>
        <v>0</v>
      </c>
      <c r="AL22" s="1005"/>
      <c r="AM22" s="1005"/>
      <c r="AN22" s="1005"/>
      <c r="AO22" s="1005"/>
      <c r="AP22" s="1005"/>
      <c r="AQ22" s="1005"/>
      <c r="AR22" s="1005"/>
      <c r="AS22" s="1005"/>
      <c r="AT22" s="89"/>
      <c r="AU22" s="983"/>
      <c r="AV22" s="983"/>
      <c r="AW22" s="983"/>
      <c r="AX22" s="983"/>
      <c r="AY22" s="983"/>
      <c r="AZ22" s="983"/>
      <c r="BA22" s="983"/>
      <c r="BB22" s="983"/>
      <c r="BC22" s="89"/>
      <c r="BD22" s="1003" t="s">
        <v>14</v>
      </c>
      <c r="BE22" s="996"/>
      <c r="BF22" s="996"/>
      <c r="BG22" s="996"/>
      <c r="BH22" s="996"/>
      <c r="BI22" s="996"/>
      <c r="BJ22" s="1004">
        <f>_xlfn.IFERROR(CA18/(1+CA19)^CA21,0)</f>
        <v>0</v>
      </c>
      <c r="BK22" s="1004"/>
      <c r="BL22" s="1004"/>
      <c r="BM22" s="1004"/>
      <c r="BN22" s="1004"/>
      <c r="BO22" s="1004"/>
      <c r="BP22" s="1004"/>
      <c r="BQ22" s="1004"/>
      <c r="BR22" s="1004"/>
      <c r="BS22" s="995" t="s">
        <v>15</v>
      </c>
      <c r="BT22" s="996"/>
      <c r="BU22" s="996"/>
      <c r="BV22" s="996"/>
      <c r="BW22" s="996"/>
      <c r="BX22" s="996"/>
      <c r="BY22" s="996"/>
      <c r="BZ22" s="996"/>
      <c r="CA22" s="997">
        <f>_xlfn.IFERROR(CA18-BJ22,0)</f>
        <v>0</v>
      </c>
      <c r="CB22" s="996"/>
      <c r="CC22" s="996"/>
      <c r="CD22" s="996"/>
      <c r="CE22" s="996"/>
      <c r="CF22" s="996"/>
      <c r="CG22" s="996"/>
      <c r="CH22" s="996"/>
      <c r="CI22" s="998"/>
      <c r="CJ22" s="90"/>
      <c r="CK22" s="914" t="s">
        <v>69</v>
      </c>
      <c r="CL22" s="915"/>
      <c r="CM22" s="915"/>
      <c r="CN22" s="915"/>
      <c r="CO22" s="915"/>
      <c r="CP22" s="915"/>
      <c r="CQ22" s="915"/>
      <c r="CR22" s="915"/>
      <c r="CS22" s="916">
        <f>CS21+CK21+CA22</f>
        <v>0</v>
      </c>
      <c r="CT22" s="917"/>
      <c r="CU22" s="917"/>
      <c r="CV22" s="917"/>
      <c r="CW22" s="917"/>
      <c r="CX22" s="917"/>
      <c r="CY22" s="917"/>
      <c r="CZ22" s="918"/>
    </row>
    <row r="23" spans="3:104" ht="3.75" customHeight="1">
      <c r="C23" s="1000"/>
      <c r="D23" s="1000"/>
      <c r="E23" s="1000"/>
      <c r="F23" s="1000"/>
      <c r="G23" s="1000"/>
      <c r="H23" s="1000"/>
      <c r="I23" s="1000"/>
      <c r="J23" s="1000"/>
      <c r="K23" s="1000"/>
      <c r="L23" s="1000"/>
      <c r="M23" s="1001"/>
      <c r="N23" s="1001"/>
      <c r="O23" s="1001"/>
      <c r="P23" s="1001"/>
      <c r="Q23" s="1001"/>
      <c r="R23" s="1001"/>
      <c r="S23" s="1001"/>
      <c r="T23" s="1001"/>
      <c r="U23" s="1001"/>
      <c r="V23" s="1001"/>
      <c r="W23" s="1001"/>
      <c r="X23" s="1001"/>
      <c r="Y23" s="1001"/>
      <c r="Z23" s="1001"/>
      <c r="AA23" s="1001"/>
      <c r="AB23" s="1001"/>
      <c r="AC23" s="1001"/>
      <c r="AD23" s="1001"/>
      <c r="AE23" s="1001"/>
      <c r="AF23" s="1001"/>
      <c r="AG23" s="1001"/>
      <c r="AH23" s="1001"/>
      <c r="AI23" s="1001"/>
      <c r="AJ23" s="1001"/>
      <c r="AK23" s="1002"/>
      <c r="AL23" s="1002"/>
      <c r="AM23" s="1002"/>
      <c r="AN23" s="1002"/>
      <c r="AO23" s="1002"/>
      <c r="AP23" s="1002"/>
      <c r="AQ23" s="1002"/>
      <c r="AR23" s="1002"/>
      <c r="AS23" s="1002"/>
      <c r="AT23" s="68"/>
      <c r="AU23" s="68"/>
      <c r="AV23" s="68"/>
      <c r="AW23" s="68"/>
      <c r="AX23" s="68"/>
      <c r="AY23" s="68"/>
      <c r="AZ23" s="68"/>
      <c r="BA23" s="68"/>
      <c r="BB23" s="68"/>
      <c r="BD23" s="1006"/>
      <c r="BE23" s="1006"/>
      <c r="BF23" s="1006"/>
      <c r="BG23" s="1006"/>
      <c r="BH23" s="1006"/>
      <c r="BI23" s="1006"/>
      <c r="BJ23" s="1006"/>
      <c r="BK23" s="1006"/>
      <c r="BL23" s="1006"/>
      <c r="BM23" s="1006"/>
      <c r="BN23" s="1006"/>
      <c r="BO23" s="1006"/>
      <c r="BP23" s="1006"/>
      <c r="BQ23" s="1006"/>
      <c r="BR23" s="1006"/>
      <c r="BS23" s="1006"/>
      <c r="BT23" s="1006"/>
      <c r="BU23" s="1006"/>
      <c r="BV23" s="1006"/>
      <c r="BW23" s="1006"/>
      <c r="BX23" s="1006"/>
      <c r="BY23" s="1006"/>
      <c r="BZ23" s="1006"/>
      <c r="CA23" s="1007"/>
      <c r="CB23" s="1008"/>
      <c r="CC23" s="1008"/>
      <c r="CD23" s="1008"/>
      <c r="CE23" s="1008"/>
      <c r="CF23" s="1008"/>
      <c r="CG23" s="1008"/>
      <c r="CH23" s="1008"/>
      <c r="CI23" s="1008"/>
      <c r="CJ23" s="69"/>
      <c r="CK23" s="919"/>
      <c r="CL23" s="919"/>
      <c r="CM23" s="919"/>
      <c r="CN23" s="919"/>
      <c r="CO23" s="919"/>
      <c r="CP23" s="919"/>
      <c r="CQ23" s="919"/>
      <c r="CR23" s="919"/>
      <c r="CS23" s="919"/>
      <c r="CT23" s="919"/>
      <c r="CU23" s="919"/>
      <c r="CV23" s="919"/>
      <c r="CW23" s="919"/>
      <c r="CX23" s="919"/>
      <c r="CY23" s="919"/>
      <c r="CZ23" s="919"/>
    </row>
  </sheetData>
  <sheetProtection password="BC31" sheet="1" objects="1" scenarios="1"/>
  <mergeCells count="176">
    <mergeCell ref="C23:G23"/>
    <mergeCell ref="BD23:BZ23"/>
    <mergeCell ref="CA23:CI23"/>
    <mergeCell ref="B3:B7"/>
    <mergeCell ref="B8:B12"/>
    <mergeCell ref="B13:B17"/>
    <mergeCell ref="B18:B22"/>
    <mergeCell ref="M22:AJ22"/>
    <mergeCell ref="BD21:BZ21"/>
    <mergeCell ref="CA21:CI21"/>
    <mergeCell ref="H23:L23"/>
    <mergeCell ref="M23:AJ23"/>
    <mergeCell ref="AK23:AS23"/>
    <mergeCell ref="BD22:BI22"/>
    <mergeCell ref="BJ22:BR22"/>
    <mergeCell ref="AK22:AS22"/>
    <mergeCell ref="BS22:BZ22"/>
    <mergeCell ref="CA22:CI22"/>
    <mergeCell ref="C22:G22"/>
    <mergeCell ref="H22:L22"/>
    <mergeCell ref="H19:L19"/>
    <mergeCell ref="M19:AJ19"/>
    <mergeCell ref="AK19:AS19"/>
    <mergeCell ref="BD19:BZ19"/>
    <mergeCell ref="C21:G21"/>
    <mergeCell ref="H21:L21"/>
    <mergeCell ref="M21:AJ21"/>
    <mergeCell ref="AK21:AS21"/>
    <mergeCell ref="CA19:CI19"/>
    <mergeCell ref="C20:G20"/>
    <mergeCell ref="H20:L20"/>
    <mergeCell ref="M20:AJ20"/>
    <mergeCell ref="AK20:AS20"/>
    <mergeCell ref="BD20:BZ20"/>
    <mergeCell ref="CA20:CI20"/>
    <mergeCell ref="BS17:BZ17"/>
    <mergeCell ref="CA17:CI17"/>
    <mergeCell ref="C18:G18"/>
    <mergeCell ref="H18:L18"/>
    <mergeCell ref="M18:AJ18"/>
    <mergeCell ref="AK18:AS18"/>
    <mergeCell ref="AU18:BB22"/>
    <mergeCell ref="BD18:BZ18"/>
    <mergeCell ref="CA18:CI18"/>
    <mergeCell ref="C19:G19"/>
    <mergeCell ref="C17:G17"/>
    <mergeCell ref="H17:L17"/>
    <mergeCell ref="M17:AJ17"/>
    <mergeCell ref="AK17:AS17"/>
    <mergeCell ref="BD17:BI17"/>
    <mergeCell ref="BJ17:BR17"/>
    <mergeCell ref="CA15:CI15"/>
    <mergeCell ref="C16:G16"/>
    <mergeCell ref="H16:L16"/>
    <mergeCell ref="M16:AJ16"/>
    <mergeCell ref="AK16:AS16"/>
    <mergeCell ref="BD16:BZ16"/>
    <mergeCell ref="CA16:CI16"/>
    <mergeCell ref="H14:L14"/>
    <mergeCell ref="M14:AJ14"/>
    <mergeCell ref="AK14:AS14"/>
    <mergeCell ref="BD14:BZ14"/>
    <mergeCell ref="CA14:CI14"/>
    <mergeCell ref="C15:G15"/>
    <mergeCell ref="H15:L15"/>
    <mergeCell ref="M15:AJ15"/>
    <mergeCell ref="AK15:AS15"/>
    <mergeCell ref="BD15:BZ15"/>
    <mergeCell ref="BS12:BZ12"/>
    <mergeCell ref="CA12:CI12"/>
    <mergeCell ref="C13:G13"/>
    <mergeCell ref="H13:L13"/>
    <mergeCell ref="M13:AJ13"/>
    <mergeCell ref="AK13:AS13"/>
    <mergeCell ref="AU13:BB17"/>
    <mergeCell ref="BD13:BZ13"/>
    <mergeCell ref="CA13:CI13"/>
    <mergeCell ref="C14:G14"/>
    <mergeCell ref="C12:G12"/>
    <mergeCell ref="H12:L12"/>
    <mergeCell ref="M12:AJ12"/>
    <mergeCell ref="AK12:AS12"/>
    <mergeCell ref="BD12:BI12"/>
    <mergeCell ref="BJ12:BR12"/>
    <mergeCell ref="CA10:CI10"/>
    <mergeCell ref="C11:G11"/>
    <mergeCell ref="H11:L11"/>
    <mergeCell ref="M11:AJ11"/>
    <mergeCell ref="AK11:AS11"/>
    <mergeCell ref="BD11:BZ11"/>
    <mergeCell ref="CA11:CI11"/>
    <mergeCell ref="H9:L9"/>
    <mergeCell ref="M9:AJ9"/>
    <mergeCell ref="AK9:AS9"/>
    <mergeCell ref="BD9:BZ9"/>
    <mergeCell ref="CA9:CI9"/>
    <mergeCell ref="C10:G10"/>
    <mergeCell ref="H10:L10"/>
    <mergeCell ref="M10:AJ10"/>
    <mergeCell ref="AK10:AS10"/>
    <mergeCell ref="BD10:BZ10"/>
    <mergeCell ref="BS7:BZ7"/>
    <mergeCell ref="CA7:CI7"/>
    <mergeCell ref="C8:G8"/>
    <mergeCell ref="H8:L8"/>
    <mergeCell ref="M8:AJ8"/>
    <mergeCell ref="AK8:AS8"/>
    <mergeCell ref="AU8:BB12"/>
    <mergeCell ref="BD8:BZ8"/>
    <mergeCell ref="CA8:CI8"/>
    <mergeCell ref="C9:G9"/>
    <mergeCell ref="C7:G7"/>
    <mergeCell ref="H7:L7"/>
    <mergeCell ref="M7:AJ7"/>
    <mergeCell ref="AK7:AS7"/>
    <mergeCell ref="BD7:BI7"/>
    <mergeCell ref="BJ7:BR7"/>
    <mergeCell ref="AK5:AS5"/>
    <mergeCell ref="BD5:BZ5"/>
    <mergeCell ref="CA5:CI5"/>
    <mergeCell ref="C6:G6"/>
    <mergeCell ref="H6:L6"/>
    <mergeCell ref="M6:AJ6"/>
    <mergeCell ref="AK6:AS6"/>
    <mergeCell ref="BD6:BZ6"/>
    <mergeCell ref="CA6:CI6"/>
    <mergeCell ref="CK23:CZ23"/>
    <mergeCell ref="C3:G3"/>
    <mergeCell ref="H3:L3"/>
    <mergeCell ref="M3:AJ3"/>
    <mergeCell ref="AK3:AS3"/>
    <mergeCell ref="AU3:BB7"/>
    <mergeCell ref="BD3:BZ3"/>
    <mergeCell ref="H4:L4"/>
    <mergeCell ref="M4:AJ4"/>
    <mergeCell ref="BD4:BZ4"/>
    <mergeCell ref="CK20:CR20"/>
    <mergeCell ref="CS20:CZ20"/>
    <mergeCell ref="CK21:CR21"/>
    <mergeCell ref="CS21:CZ21"/>
    <mergeCell ref="CK22:CR22"/>
    <mergeCell ref="CS22:CZ22"/>
    <mergeCell ref="CK16:CR16"/>
    <mergeCell ref="CS16:CZ16"/>
    <mergeCell ref="CK17:CR17"/>
    <mergeCell ref="CS17:CZ17"/>
    <mergeCell ref="CK18:CZ18"/>
    <mergeCell ref="CK19:CZ19"/>
    <mergeCell ref="CK12:CR12"/>
    <mergeCell ref="CS12:CZ12"/>
    <mergeCell ref="CK13:CZ13"/>
    <mergeCell ref="CK14:CZ14"/>
    <mergeCell ref="CK15:CR15"/>
    <mergeCell ref="CS15:CZ15"/>
    <mergeCell ref="CK8:CZ8"/>
    <mergeCell ref="CK9:CZ9"/>
    <mergeCell ref="CK10:CR10"/>
    <mergeCell ref="CS10:CZ10"/>
    <mergeCell ref="CK11:CR11"/>
    <mergeCell ref="CS11:CZ11"/>
    <mergeCell ref="C4:G4"/>
    <mergeCell ref="AK4:AS4"/>
    <mergeCell ref="CK6:CR6"/>
    <mergeCell ref="CS6:CZ6"/>
    <mergeCell ref="CK7:CR7"/>
    <mergeCell ref="CS7:CZ7"/>
    <mergeCell ref="CA4:CI4"/>
    <mergeCell ref="C5:G5"/>
    <mergeCell ref="H5:L5"/>
    <mergeCell ref="M5:AJ5"/>
    <mergeCell ref="BD2:CI2"/>
    <mergeCell ref="CK3:CZ3"/>
    <mergeCell ref="CK4:CZ4"/>
    <mergeCell ref="CK5:CR5"/>
    <mergeCell ref="CS5:CZ5"/>
    <mergeCell ref="CA3:CI3"/>
  </mergeCells>
  <printOptions/>
  <pageMargins left="0.5118110236220472" right="0.2362204724409449" top="0.39" bottom="0.6" header="0.31496062992125984" footer="0.31496062992125984"/>
  <pageSetup fitToHeight="4" horizontalDpi="360" verticalDpi="36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deivison.souza</dc:creator>
  <cp:keywords/>
  <dc:description/>
  <cp:lastModifiedBy>deivison.souza</cp:lastModifiedBy>
  <cp:lastPrinted>2013-03-18T19:32:29Z</cp:lastPrinted>
  <dcterms:created xsi:type="dcterms:W3CDTF">2012-07-22T13:41:50Z</dcterms:created>
  <dcterms:modified xsi:type="dcterms:W3CDTF">2013-03-27T17:08:45Z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